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10" firstSheet="1" activeTab="1"/>
  </bookViews>
  <sheets>
    <sheet name="Instructions" sheetId="8" r:id="rId1"/>
    <sheet name="Main Pages" sheetId="1" r:id="rId2"/>
    <sheet name="Category 1 Data" sheetId="2" r:id="rId3"/>
    <sheet name="Category 2a Data" sheetId="4" r:id="rId4"/>
    <sheet name="Category 2b Data" sheetId="7" r:id="rId5"/>
    <sheet name="Category 3 Data" sheetId="6" r:id="rId6"/>
  </sheets>
  <externalReferences>
    <externalReference r:id="rId7"/>
  </externalReferences>
  <definedNames>
    <definedName name="Cookies" localSheetId="0">'[1]Category 1 Data'!$A$2:$A$5</definedName>
    <definedName name="Cookies">'Category 1 Data'!$A$2:$A$5</definedName>
    <definedName name="quantity">'Main Pages'!$Z$19:$Z$43</definedName>
    <definedName name="year">'Main Pages'!$AB$19:$AB$131</definedName>
    <definedName name="YesNo" localSheetId="0">'[1]Main Pages'!$X$13:$X$14</definedName>
    <definedName name="YesNo">'Main Pages'!$Z$12:$Z$18</definedName>
    <definedName name="YN">'Main Pages'!$F$18</definedName>
  </definedNames>
  <calcPr calcId="144525"/>
</workbook>
</file>

<file path=xl/sharedStrings.xml><?xml version="1.0" encoding="utf-8"?>
<sst xmlns="http://schemas.openxmlformats.org/spreadsheetml/2006/main" count="406" uniqueCount="202">
  <si>
    <t>INSTRUCTIONS</t>
  </si>
  <si>
    <r>
      <rPr>
        <sz val="14"/>
        <color rgb="FFFF0000"/>
        <rFont val="Calibri"/>
        <charset val="134"/>
        <scheme val="minor"/>
      </rPr>
      <t>FIRST: Enter supporting information into the four "</t>
    </r>
    <r>
      <rPr>
        <b/>
        <sz val="14"/>
        <color rgb="FFFF0000"/>
        <rFont val="Calibri"/>
        <charset val="134"/>
        <scheme val="minor"/>
      </rPr>
      <t>Category __ Data</t>
    </r>
    <r>
      <rPr>
        <sz val="14"/>
        <color rgb="FFFF0000"/>
        <rFont val="Calibri"/>
        <charset val="134"/>
        <scheme val="minor"/>
      </rPr>
      <t xml:space="preserve">" tabs below.  </t>
    </r>
  </si>
  <si>
    <r>
      <rPr>
        <sz val="14"/>
        <color rgb="FFFF0000"/>
        <rFont val="Calibri"/>
        <charset val="134"/>
        <scheme val="minor"/>
      </rPr>
      <t xml:space="preserve">     Excel will calculate the totals and automatically transfer the count to the </t>
    </r>
    <r>
      <rPr>
        <b/>
        <sz val="14"/>
        <color rgb="FFFF0000"/>
        <rFont val="Calibri"/>
        <charset val="134"/>
        <scheme val="minor"/>
      </rPr>
      <t>Main Page</t>
    </r>
    <r>
      <rPr>
        <sz val="14"/>
        <color rgb="FFFF0000"/>
        <rFont val="Calibri"/>
        <charset val="134"/>
        <scheme val="minor"/>
      </rPr>
      <t>.</t>
    </r>
  </si>
  <si>
    <r>
      <rPr>
        <sz val="14"/>
        <color rgb="FFFF0000"/>
        <rFont val="Calibri"/>
        <charset val="134"/>
        <scheme val="minor"/>
      </rPr>
      <t xml:space="preserve">      Do </t>
    </r>
    <r>
      <rPr>
        <b/>
        <sz val="14"/>
        <color rgb="FFFF0000"/>
        <rFont val="Calibri"/>
        <charset val="134"/>
        <scheme val="minor"/>
      </rPr>
      <t xml:space="preserve">NOT </t>
    </r>
    <r>
      <rPr>
        <sz val="14"/>
        <color rgb="FFFF0000"/>
        <rFont val="Calibri"/>
        <charset val="134"/>
        <scheme val="minor"/>
      </rPr>
      <t>toggle the "Yes/No" boxes in the Main Page Column F.  Excel will do that.</t>
    </r>
  </si>
  <si>
    <t>SECOND: Enter the remaining information into the Main Page.</t>
  </si>
  <si>
    <r>
      <rPr>
        <sz val="14"/>
        <color rgb="FFFF0000"/>
        <rFont val="Calibri"/>
        <charset val="134"/>
        <scheme val="minor"/>
      </rPr>
      <t xml:space="preserve">     For these other lines of information, </t>
    </r>
    <r>
      <rPr>
        <b/>
        <sz val="14"/>
        <color rgb="FFFF0000"/>
        <rFont val="Calibri"/>
        <charset val="134"/>
        <scheme val="minor"/>
      </rPr>
      <t>DO</t>
    </r>
    <r>
      <rPr>
        <sz val="14"/>
        <color rgb="FFFF0000"/>
        <rFont val="Calibri"/>
        <charset val="134"/>
        <scheme val="minor"/>
      </rPr>
      <t xml:space="preserve"> toggle the "Yes/No" boxes in the Main Page Column F.</t>
    </r>
  </si>
  <si>
    <t xml:space="preserve">     Excel will then enter the count accordingly.</t>
  </si>
  <si>
    <t>Track progress at the end of each Category block.  Overall progress is on Line 11</t>
  </si>
  <si>
    <t>The District Chairman can also check final results at the bottom of the Main Page.</t>
  </si>
  <si>
    <r>
      <rPr>
        <b/>
        <sz val="11"/>
        <color rgb="FFFF0000"/>
        <rFont val="Calibri"/>
        <charset val="134"/>
        <scheme val="minor"/>
      </rPr>
      <t>INSERT INFORMATION IN THESE COLORED BOXES</t>
    </r>
    <r>
      <rPr>
        <sz val="11"/>
        <color theme="1"/>
        <rFont val="Calibri"/>
        <charset val="134"/>
        <scheme val="minor"/>
      </rPr>
      <t xml:space="preserve">
</t>
    </r>
    <r>
      <rPr>
        <sz val="11"/>
        <color theme="1"/>
        <rFont val="Symbol"/>
        <charset val="2"/>
      </rPr>
      <t>¯¯¯¯</t>
    </r>
  </si>
  <si>
    <r>
      <rPr>
        <sz val="11"/>
        <color theme="1"/>
        <rFont val="Calibri"/>
        <charset val="134"/>
        <scheme val="minor"/>
      </rPr>
      <t xml:space="preserve">Data for these boxes comes </t>
    </r>
    <r>
      <rPr>
        <b/>
        <sz val="11"/>
        <color theme="1"/>
        <rFont val="Calibri"/>
        <charset val="134"/>
        <scheme val="minor"/>
      </rPr>
      <t>from</t>
    </r>
    <r>
      <rPr>
        <sz val="11"/>
        <color theme="1"/>
        <rFont val="Calibri"/>
        <charset val="134"/>
        <scheme val="minor"/>
      </rPr>
      <t xml:space="preserve"> supporting tabs
</t>
    </r>
    <r>
      <rPr>
        <sz val="11"/>
        <color theme="1"/>
        <rFont val="Symbol"/>
        <charset val="2"/>
      </rPr>
      <t>¯¯¯¯</t>
    </r>
  </si>
  <si>
    <t>Enter Commandery information</t>
  </si>
  <si>
    <r>
      <rPr>
        <sz val="11"/>
        <color theme="1"/>
        <rFont val="Calibri"/>
        <charset val="134"/>
        <scheme val="minor"/>
      </rPr>
      <t>On the Main Page "</t>
    </r>
    <r>
      <rPr>
        <b/>
        <sz val="11"/>
        <color rgb="FF0070C0"/>
        <rFont val="Calibri"/>
        <charset val="134"/>
        <scheme val="minor"/>
      </rPr>
      <t>Yes</t>
    </r>
    <r>
      <rPr>
        <sz val="11"/>
        <color theme="1"/>
        <rFont val="Calibri"/>
        <charset val="134"/>
        <scheme val="minor"/>
      </rPr>
      <t>" or "</t>
    </r>
    <r>
      <rPr>
        <b/>
        <sz val="11"/>
        <color rgb="FFFF0000"/>
        <rFont val="Calibri"/>
        <charset val="134"/>
        <scheme val="minor"/>
      </rPr>
      <t>No</t>
    </r>
    <r>
      <rPr>
        <sz val="11"/>
        <color theme="1"/>
        <rFont val="Calibri"/>
        <charset val="134"/>
        <scheme val="minor"/>
      </rPr>
      <t>" is determined for the Purple boxes by the quantites entered into the "Category Data" tabs. No entry needed on the Main Page</t>
    </r>
  </si>
  <si>
    <r>
      <rPr>
        <sz val="11"/>
        <color theme="1"/>
        <rFont val="Calibri"/>
        <charset val="134"/>
        <scheme val="minor"/>
      </rPr>
      <t>Column F:  
For the remaining items (Green box), enter "</t>
    </r>
    <r>
      <rPr>
        <b/>
        <sz val="11"/>
        <color rgb="FF0070C0"/>
        <rFont val="Calibri"/>
        <charset val="134"/>
        <scheme val="minor"/>
      </rPr>
      <t>Yes</t>
    </r>
    <r>
      <rPr>
        <sz val="11"/>
        <color theme="1"/>
        <rFont val="Calibri"/>
        <charset val="134"/>
        <scheme val="minor"/>
      </rPr>
      <t>" if activity is done, leave "</t>
    </r>
    <r>
      <rPr>
        <b/>
        <sz val="11"/>
        <color rgb="FFFF0000"/>
        <rFont val="Calibri"/>
        <charset val="134"/>
        <scheme val="minor"/>
      </rPr>
      <t>No</t>
    </r>
    <r>
      <rPr>
        <sz val="11"/>
        <color theme="1"/>
        <rFont val="Calibri"/>
        <charset val="134"/>
        <scheme val="minor"/>
      </rPr>
      <t>" if not done</t>
    </r>
  </si>
  <si>
    <r>
      <rPr>
        <sz val="11"/>
        <color theme="1"/>
        <rFont val="Calibri"/>
        <charset val="134"/>
        <scheme val="minor"/>
      </rPr>
      <t>&lt; Enter information into the "</t>
    </r>
    <r>
      <rPr>
        <b/>
        <sz val="11"/>
        <color rgb="FF0070C0"/>
        <rFont val="Calibri"/>
        <charset val="134"/>
        <scheme val="minor"/>
      </rPr>
      <t>Category 1 Data</t>
    </r>
    <r>
      <rPr>
        <sz val="11"/>
        <color theme="1"/>
        <rFont val="Calibri"/>
        <charset val="134"/>
        <scheme val="minor"/>
      </rPr>
      <t>" tab</t>
    </r>
  </si>
  <si>
    <t>(Excel transfers the Category 1 data to the Main Page in this color box) &gt;</t>
  </si>
  <si>
    <r>
      <rPr>
        <sz val="11"/>
        <color theme="1"/>
        <rFont val="Calibri"/>
        <charset val="134"/>
        <scheme val="minor"/>
      </rPr>
      <t>&lt; Enter information into the "</t>
    </r>
    <r>
      <rPr>
        <b/>
        <sz val="11"/>
        <color rgb="FF0070C0"/>
        <rFont val="Calibri"/>
        <charset val="134"/>
        <scheme val="minor"/>
      </rPr>
      <t>Category 2a and/or 2b Data</t>
    </r>
    <r>
      <rPr>
        <sz val="11"/>
        <color theme="1"/>
        <rFont val="Calibri"/>
        <charset val="134"/>
        <scheme val="minor"/>
      </rPr>
      <t>" tabs</t>
    </r>
  </si>
  <si>
    <t>(Excel transfers the Category 2a &amp; 2b data to the Main Page in this color box) &gt;</t>
  </si>
  <si>
    <r>
      <rPr>
        <sz val="11"/>
        <color theme="1"/>
        <rFont val="Calibri"/>
        <charset val="134"/>
        <scheme val="minor"/>
      </rPr>
      <t>&lt; Enter information into the "</t>
    </r>
    <r>
      <rPr>
        <b/>
        <sz val="11"/>
        <color rgb="FF0070C0"/>
        <rFont val="Calibri"/>
        <charset val="134"/>
        <scheme val="minor"/>
      </rPr>
      <t>Category 3 Data</t>
    </r>
    <r>
      <rPr>
        <sz val="11"/>
        <color theme="1"/>
        <rFont val="Calibri"/>
        <charset val="134"/>
        <scheme val="minor"/>
      </rPr>
      <t>" tab</t>
    </r>
  </si>
  <si>
    <t>(Excel transfers the Category 3 data to the Main Page in this color box) &gt;</t>
  </si>
  <si>
    <t>Password = GCoT</t>
  </si>
  <si>
    <t>Grand Commandery Knight s Templar of Texas</t>
  </si>
  <si>
    <t>Cross and Crown Award Application Form</t>
  </si>
  <si>
    <t>500 point minimum to receive award</t>
  </si>
  <si>
    <t xml:space="preserve">Commandery Name  </t>
  </si>
  <si>
    <t>No.</t>
  </si>
  <si>
    <t xml:space="preserve">Commander  </t>
  </si>
  <si>
    <t xml:space="preserve">Recorder  </t>
  </si>
  <si>
    <t>For the Templar Year beginning January 1 and ending December 31,</t>
  </si>
  <si>
    <t>Total Items Completed</t>
  </si>
  <si>
    <t>Total Points</t>
  </si>
  <si>
    <t>Category
Zero</t>
  </si>
  <si>
    <r>
      <rPr>
        <b/>
        <sz val="11"/>
        <color theme="1"/>
        <rFont val="Calibri"/>
        <charset val="134"/>
        <scheme val="minor"/>
      </rPr>
      <t xml:space="preserve">Legal and Grand Commandery requirements
</t>
    </r>
    <r>
      <rPr>
        <b/>
        <sz val="11"/>
        <color rgb="FFFF0000"/>
        <rFont val="Calibri"/>
        <charset val="134"/>
        <scheme val="minor"/>
      </rPr>
      <t>Must complete each item.</t>
    </r>
  </si>
  <si>
    <t>Yes/No</t>
  </si>
  <si>
    <t>color</t>
  </si>
  <si>
    <t>Yes</t>
  </si>
  <si>
    <t>Form 990 submitted on time</t>
  </si>
  <si>
    <t>No</t>
  </si>
  <si>
    <t>Annual Returns submitted on time</t>
  </si>
  <si>
    <t>All members are Knight Templar Eye Foundation Life Sponsors</t>
  </si>
  <si>
    <t>Category
One</t>
  </si>
  <si>
    <r>
      <rPr>
        <b/>
        <sz val="11"/>
        <color theme="1"/>
        <rFont val="Calibri"/>
        <charset val="134"/>
        <scheme val="minor"/>
      </rPr>
      <t xml:space="preserve">Commandery Internal Involvement 
</t>
    </r>
    <r>
      <rPr>
        <sz val="11"/>
        <color theme="1"/>
        <rFont val="Calibri"/>
        <charset val="134"/>
        <scheme val="minor"/>
      </rPr>
      <t>(</t>
    </r>
    <r>
      <rPr>
        <sz val="11"/>
        <color rgb="FFFF0000"/>
        <rFont val="Calibri"/>
        <charset val="134"/>
        <scheme val="minor"/>
      </rPr>
      <t>must meet at least 10 requirements in this category</t>
    </r>
    <r>
      <rPr>
        <sz val="11"/>
        <color theme="1"/>
        <rFont val="Calibri"/>
        <charset val="134"/>
        <scheme val="minor"/>
      </rPr>
      <t>)</t>
    </r>
  </si>
  <si>
    <t>Points each</t>
  </si>
  <si>
    <t>Quantity</t>
  </si>
  <si>
    <t>Sub Total</t>
  </si>
  <si>
    <t>Open Installation of Officers</t>
  </si>
  <si>
    <t xml:space="preserve"> - </t>
  </si>
  <si>
    <t>Open meetings with programs</t>
  </si>
  <si>
    <t>Enter information into Category 1 Data tab. Do NOT change column H.</t>
  </si>
  <si>
    <t>Knightings and reintatements after 1 year</t>
  </si>
  <si>
    <t>Actual candidate at Inspection</t>
  </si>
  <si>
    <t>Sponsor a Widow’s Night</t>
  </si>
  <si>
    <t>Memorial Service for deceased Knights</t>
  </si>
  <si>
    <r>
      <rPr>
        <sz val="11"/>
        <color theme="1"/>
        <rFont val="Calibri"/>
        <charset val="134"/>
        <scheme val="minor"/>
      </rPr>
      <t>Family (</t>
    </r>
    <r>
      <rPr>
        <b/>
        <sz val="11"/>
        <color rgb="FF0070C0"/>
        <rFont val="Calibri"/>
        <charset val="134"/>
        <scheme val="minor"/>
      </rPr>
      <t>covered dish</t>
    </r>
    <r>
      <rPr>
        <sz val="11"/>
        <color theme="1"/>
        <rFont val="Calibri"/>
        <charset val="134"/>
        <scheme val="minor"/>
      </rPr>
      <t>) meals at meetings</t>
    </r>
  </si>
  <si>
    <t>Recognize SKs birthdays/anniversaries at stated conclaves</t>
  </si>
  <si>
    <t>Recognize SKs military service on the anniversary of the founding of the military service</t>
  </si>
  <si>
    <t>Observe all obligatory services</t>
  </si>
  <si>
    <t>All installed officers show proficiency at Inspection in Opening and Closing</t>
  </si>
  <si>
    <t>All installed show proficiency at Inspection in the Order of the Temple</t>
  </si>
  <si>
    <t>Commandery members show proficiency at Inspection in the Order of the Temple</t>
  </si>
  <si>
    <t>Contribute at least $50.00 to KTEF</t>
  </si>
  <si>
    <r>
      <rPr>
        <sz val="11"/>
        <color theme="1"/>
        <rFont val="Calibri"/>
        <charset val="134"/>
        <scheme val="minor"/>
      </rPr>
      <t>All installed officers not Past Commanders of this Commandery 
     (</t>
    </r>
    <r>
      <rPr>
        <b/>
        <sz val="11"/>
        <color rgb="FF0070C0"/>
        <rFont val="Calibri"/>
        <charset val="134"/>
        <scheme val="minor"/>
      </rPr>
      <t>excludes Prelate, Recorder, Treasurer, Sentinel</t>
    </r>
    <r>
      <rPr>
        <sz val="11"/>
        <color theme="1"/>
        <rFont val="Calibri"/>
        <charset val="134"/>
        <scheme val="minor"/>
      </rPr>
      <t>)</t>
    </r>
  </si>
  <si>
    <r>
      <rPr>
        <sz val="11"/>
        <color theme="1"/>
        <rFont val="Calibri"/>
        <charset val="134"/>
        <scheme val="minor"/>
      </rPr>
      <t xml:space="preserve">All </t>
    </r>
    <r>
      <rPr>
        <b/>
        <i/>
        <sz val="11"/>
        <color theme="1"/>
        <rFont val="Calibri"/>
        <charset val="134"/>
        <scheme val="minor"/>
      </rPr>
      <t>elected</t>
    </r>
    <r>
      <rPr>
        <sz val="11"/>
        <color theme="1"/>
        <rFont val="Calibri"/>
        <charset val="134"/>
        <scheme val="minor"/>
      </rPr>
      <t xml:space="preserve"> officers attend stated conclave 
     (</t>
    </r>
    <r>
      <rPr>
        <b/>
        <sz val="11"/>
        <color rgb="FFFF0000"/>
        <rFont val="Calibri"/>
        <charset val="134"/>
        <scheme val="minor"/>
      </rPr>
      <t>not available if completing 1.17</t>
    </r>
    <r>
      <rPr>
        <sz val="11"/>
        <color theme="1"/>
        <rFont val="Calibri"/>
        <charset val="134"/>
        <scheme val="minor"/>
      </rPr>
      <t>)</t>
    </r>
  </si>
  <si>
    <r>
      <rPr>
        <sz val="11"/>
        <color theme="1"/>
        <rFont val="Calibri"/>
        <charset val="134"/>
        <scheme val="minor"/>
      </rPr>
      <t xml:space="preserve">All </t>
    </r>
    <r>
      <rPr>
        <b/>
        <i/>
        <sz val="11"/>
        <color theme="1"/>
        <rFont val="Calibri"/>
        <charset val="134"/>
        <scheme val="minor"/>
      </rPr>
      <t>installed</t>
    </r>
    <r>
      <rPr>
        <sz val="11"/>
        <color theme="1"/>
        <rFont val="Calibri"/>
        <charset val="134"/>
        <scheme val="minor"/>
      </rPr>
      <t xml:space="preserve"> officers attend stated conclave</t>
    </r>
  </si>
  <si>
    <r>
      <rPr>
        <sz val="11"/>
        <color theme="1"/>
        <rFont val="Calibri"/>
        <charset val="134"/>
        <scheme val="minor"/>
      </rPr>
      <t>Members (</t>
    </r>
    <r>
      <rPr>
        <b/>
        <sz val="11"/>
        <color rgb="FF0070C0"/>
        <rFont val="Calibri"/>
        <charset val="134"/>
        <scheme val="minor"/>
      </rPr>
      <t>excluding officer</t>
    </r>
    <r>
      <rPr>
        <sz val="11"/>
        <color theme="1"/>
        <rFont val="Calibri"/>
        <charset val="134"/>
        <scheme val="minor"/>
      </rPr>
      <t>s) in attendance at stated conclave</t>
    </r>
  </si>
  <si>
    <t>Grand Commandery Membership Lanyard Upgrades</t>
  </si>
  <si>
    <t>Items completed</t>
  </si>
  <si>
    <t>Category 1 points</t>
  </si>
  <si>
    <t>Category
Two</t>
  </si>
  <si>
    <r>
      <rPr>
        <b/>
        <sz val="11"/>
        <color theme="1"/>
        <rFont val="Calibri"/>
        <charset val="134"/>
        <scheme val="minor"/>
      </rPr>
      <t xml:space="preserve">Commandery External Involvement 
</t>
    </r>
    <r>
      <rPr>
        <sz val="11"/>
        <color theme="1"/>
        <rFont val="Calibri"/>
        <charset val="134"/>
        <scheme val="minor"/>
      </rPr>
      <t>(</t>
    </r>
    <r>
      <rPr>
        <sz val="11"/>
        <color rgb="FFFF0000"/>
        <rFont val="Calibri"/>
        <charset val="134"/>
        <scheme val="minor"/>
      </rPr>
      <t>must meet at least 10 requirements in this category</t>
    </r>
    <r>
      <rPr>
        <sz val="11"/>
        <color theme="1"/>
        <rFont val="Calibri"/>
        <charset val="134"/>
        <scheme val="minor"/>
      </rPr>
      <t>)</t>
    </r>
  </si>
  <si>
    <r>
      <rPr>
        <b/>
        <sz val="11"/>
        <color rgb="FF0070C0"/>
        <rFont val="Calibri"/>
        <charset val="134"/>
        <scheme val="minor"/>
      </rPr>
      <t>Dias officers</t>
    </r>
    <r>
      <rPr>
        <sz val="11"/>
        <color theme="1"/>
        <rFont val="Calibri"/>
        <charset val="134"/>
        <scheme val="minor"/>
      </rPr>
      <t xml:space="preserve">, </t>
    </r>
    <r>
      <rPr>
        <b/>
        <sz val="11"/>
        <color rgb="FF7030A0"/>
        <rFont val="Calibri"/>
        <charset val="134"/>
        <scheme val="minor"/>
      </rPr>
      <t>Instructor</t>
    </r>
    <r>
      <rPr>
        <sz val="11"/>
        <color theme="1"/>
        <rFont val="Calibri"/>
        <charset val="134"/>
        <scheme val="minor"/>
      </rPr>
      <t xml:space="preserve">, and </t>
    </r>
    <r>
      <rPr>
        <b/>
        <sz val="11"/>
        <color theme="1"/>
        <rFont val="Calibri"/>
        <charset val="134"/>
        <scheme val="minor"/>
      </rPr>
      <t>at least three other installed officers</t>
    </r>
    <r>
      <rPr>
        <sz val="11"/>
        <color theme="1"/>
        <rFont val="Calibri"/>
        <charset val="134"/>
        <scheme val="minor"/>
      </rPr>
      <t xml:space="preserve"> attend
District School of Instruction (</t>
    </r>
    <r>
      <rPr>
        <b/>
        <sz val="11"/>
        <color rgb="FFFF0000"/>
        <rFont val="Calibri"/>
        <charset val="134"/>
        <scheme val="minor"/>
      </rPr>
      <t>not available if completing 2.02</t>
    </r>
    <r>
      <rPr>
        <sz val="11"/>
        <color theme="1"/>
        <rFont val="Calibri"/>
        <charset val="134"/>
        <scheme val="minor"/>
      </rPr>
      <t>)</t>
    </r>
  </si>
  <si>
    <r>
      <rPr>
        <b/>
        <sz val="11"/>
        <color theme="1"/>
        <rFont val="Calibri"/>
        <charset val="134"/>
        <scheme val="minor"/>
      </rPr>
      <t>All installed officers and Instructor</t>
    </r>
    <r>
      <rPr>
        <sz val="11"/>
        <color theme="1"/>
        <rFont val="Calibri"/>
        <charset val="134"/>
        <scheme val="minor"/>
      </rPr>
      <t xml:space="preserve"> attend District School of Instruction</t>
    </r>
  </si>
  <si>
    <r>
      <rPr>
        <sz val="11"/>
        <color theme="1"/>
        <rFont val="Calibri"/>
        <charset val="134"/>
        <scheme val="minor"/>
      </rPr>
      <t>Publish (</t>
    </r>
    <r>
      <rPr>
        <b/>
        <sz val="11"/>
        <color rgb="FF0070C0"/>
        <rFont val="Calibri"/>
        <charset val="134"/>
        <scheme val="minor"/>
      </rPr>
      <t>at least quarterly</t>
    </r>
    <r>
      <rPr>
        <sz val="11"/>
        <color theme="1"/>
        <rFont val="Calibri"/>
        <charset val="134"/>
        <scheme val="minor"/>
      </rPr>
      <t>) a newsletter (may be email format or distributed via email)</t>
    </r>
  </si>
  <si>
    <t>Programs to promote York Rite and Templar Masonry</t>
  </si>
  <si>
    <t>Enter information into Category 2a Data tab. Do NOT change column H.</t>
  </si>
  <si>
    <r>
      <rPr>
        <sz val="11"/>
        <color theme="1"/>
        <rFont val="Calibri"/>
        <charset val="134"/>
        <scheme val="minor"/>
      </rPr>
      <t>Visit other Commanderies with not less than three installed officers
     (</t>
    </r>
    <r>
      <rPr>
        <b/>
        <sz val="11"/>
        <color rgb="FF0070C0"/>
        <rFont val="Calibri"/>
        <charset val="134"/>
        <scheme val="minor"/>
      </rPr>
      <t>one of these must be a dias officer, plural members of visited commandery are not counted)</t>
    </r>
  </si>
  <si>
    <r>
      <rPr>
        <sz val="11"/>
        <color theme="1"/>
        <rFont val="Calibri"/>
        <charset val="134"/>
        <scheme val="minor"/>
      </rPr>
      <t>Sponsor or co-sponsor(</t>
    </r>
    <r>
      <rPr>
        <b/>
        <sz val="11"/>
        <color rgb="FF0070C0"/>
        <rFont val="Calibri"/>
        <charset val="134"/>
        <scheme val="minor"/>
      </rPr>
      <t>with local Lodge</t>
    </r>
    <r>
      <rPr>
        <sz val="11"/>
        <color theme="1"/>
        <rFont val="Calibri"/>
        <charset val="134"/>
        <scheme val="minor"/>
      </rPr>
      <t>) Gift of Life program</t>
    </r>
  </si>
  <si>
    <r>
      <rPr>
        <sz val="11"/>
        <color theme="1"/>
        <rFont val="Calibri"/>
        <charset val="134"/>
        <scheme val="minor"/>
      </rPr>
      <t>Present flags at any Masonic-affiliated event
     (</t>
    </r>
    <r>
      <rPr>
        <b/>
        <sz val="11"/>
        <color rgb="FF0070C0"/>
        <rFont val="Calibri"/>
        <charset val="134"/>
        <scheme val="minor"/>
      </rPr>
      <t>List organization and date In Sect.2 tab</t>
    </r>
    <r>
      <rPr>
        <sz val="11"/>
        <color theme="1"/>
        <rFont val="Calibri"/>
        <charset val="134"/>
        <scheme val="minor"/>
      </rPr>
      <t>)</t>
    </r>
  </si>
  <si>
    <t>logic</t>
  </si>
  <si>
    <t>Compete in Field Drill competition at Grand Commandery</t>
  </si>
  <si>
    <t>discuss</t>
  </si>
  <si>
    <r>
      <rPr>
        <sz val="11"/>
        <color theme="1"/>
        <rFont val="Calibri"/>
        <charset val="134"/>
        <scheme val="minor"/>
      </rPr>
      <t>Compete in Field Drill competition at Grand Encampment
     (</t>
    </r>
    <r>
      <rPr>
        <b/>
        <sz val="11"/>
        <color rgb="FF0070C0"/>
        <rFont val="Calibri"/>
        <charset val="134"/>
        <scheme val="minor"/>
      </rPr>
      <t>May be completed in Triennial years only</t>
    </r>
    <r>
      <rPr>
        <sz val="11"/>
        <color theme="1"/>
        <rFont val="Calibri"/>
        <charset val="134"/>
        <scheme val="minor"/>
      </rPr>
      <t>)</t>
    </r>
  </si>
  <si>
    <t>Compete in Ritualistic Competition at Grand Commandery</t>
  </si>
  <si>
    <t>Net growth above deaths</t>
  </si>
  <si>
    <r>
      <rPr>
        <sz val="11"/>
        <color theme="1"/>
        <rFont val="Calibri"/>
        <charset val="134"/>
        <scheme val="minor"/>
      </rPr>
      <t xml:space="preserve">Confer the Order of the </t>
    </r>
    <r>
      <rPr>
        <b/>
        <sz val="11"/>
        <color theme="1"/>
        <rFont val="Calibri"/>
        <charset val="134"/>
        <scheme val="minor"/>
      </rPr>
      <t>Red Cross</t>
    </r>
    <r>
      <rPr>
        <sz val="11"/>
        <color theme="1"/>
        <rFont val="Calibri"/>
        <charset val="134"/>
        <scheme val="minor"/>
      </rPr>
      <t xml:space="preserve"> with at least 7 degree team members from
home commandery (</t>
    </r>
    <r>
      <rPr>
        <b/>
        <sz val="11"/>
        <color rgb="FFFF0000"/>
        <rFont val="Calibri"/>
        <charset val="134"/>
        <scheme val="minor"/>
      </rPr>
      <t>not available if completing number 14</t>
    </r>
    <r>
      <rPr>
        <sz val="11"/>
        <color theme="1"/>
        <rFont val="Calibri"/>
        <charset val="134"/>
        <scheme val="minor"/>
      </rPr>
      <t>)</t>
    </r>
  </si>
  <si>
    <r>
      <rPr>
        <sz val="11"/>
        <color theme="1"/>
        <rFont val="Calibri"/>
        <charset val="134"/>
        <scheme val="minor"/>
      </rPr>
      <t>Confer the Order of the</t>
    </r>
    <r>
      <rPr>
        <b/>
        <sz val="11"/>
        <color theme="1"/>
        <rFont val="Calibri"/>
        <charset val="134"/>
        <scheme val="minor"/>
      </rPr>
      <t xml:space="preserve"> Red Cross</t>
    </r>
    <r>
      <rPr>
        <sz val="11"/>
        <color theme="1"/>
        <rFont val="Calibri"/>
        <charset val="134"/>
        <scheme val="minor"/>
      </rPr>
      <t xml:space="preserve"> with all degree team members from home
commandery (</t>
    </r>
    <r>
      <rPr>
        <b/>
        <sz val="11"/>
        <color rgb="FFFF0000"/>
        <rFont val="Calibri"/>
        <charset val="134"/>
        <scheme val="minor"/>
      </rPr>
      <t>not available if completing number 12 or 14</t>
    </r>
    <r>
      <rPr>
        <sz val="11"/>
        <color theme="1"/>
        <rFont val="Calibri"/>
        <charset val="134"/>
        <scheme val="minor"/>
      </rPr>
      <t xml:space="preserve">) </t>
    </r>
  </si>
  <si>
    <r>
      <rPr>
        <sz val="11"/>
        <color theme="1"/>
        <rFont val="Calibri"/>
        <charset val="134"/>
        <scheme val="minor"/>
      </rPr>
      <t>Confer the Order of the</t>
    </r>
    <r>
      <rPr>
        <b/>
        <sz val="11"/>
        <color theme="1"/>
        <rFont val="Calibri"/>
        <charset val="134"/>
        <scheme val="minor"/>
      </rPr>
      <t xml:space="preserve"> Red Cross</t>
    </r>
    <r>
      <rPr>
        <sz val="11"/>
        <color theme="1"/>
        <rFont val="Calibri"/>
        <charset val="134"/>
        <scheme val="minor"/>
      </rPr>
      <t xml:space="preserve"> in short form with both degree team members from home commandery.
commandery (</t>
    </r>
    <r>
      <rPr>
        <b/>
        <sz val="11"/>
        <color rgb="FFFF0000"/>
        <rFont val="Calibri"/>
        <charset val="134"/>
        <scheme val="minor"/>
      </rPr>
      <t xml:space="preserve">(not available if completing number 13 or 14) </t>
    </r>
  </si>
  <si>
    <r>
      <rPr>
        <sz val="11"/>
        <color theme="1"/>
        <rFont val="Calibri"/>
        <charset val="134"/>
        <scheme val="minor"/>
      </rPr>
      <t xml:space="preserve">Confer the Order of </t>
    </r>
    <r>
      <rPr>
        <b/>
        <sz val="11"/>
        <color theme="1"/>
        <rFont val="Calibri"/>
        <charset val="134"/>
        <scheme val="minor"/>
      </rPr>
      <t>Malta</t>
    </r>
    <r>
      <rPr>
        <sz val="11"/>
        <color theme="1"/>
        <rFont val="Calibri"/>
        <charset val="134"/>
        <scheme val="minor"/>
      </rPr>
      <t xml:space="preserve"> with at least 7 degree team members from home
commandery (</t>
    </r>
    <r>
      <rPr>
        <b/>
        <sz val="11"/>
        <color rgb="FFFF0000"/>
        <rFont val="Calibri"/>
        <charset val="134"/>
        <scheme val="minor"/>
      </rPr>
      <t>not available if completing number 16</t>
    </r>
    <r>
      <rPr>
        <sz val="11"/>
        <color theme="1"/>
        <rFont val="Calibri"/>
        <charset val="134"/>
        <scheme val="minor"/>
      </rPr>
      <t>)</t>
    </r>
  </si>
  <si>
    <r>
      <rPr>
        <sz val="11"/>
        <color theme="1"/>
        <rFont val="Calibri"/>
        <charset val="134"/>
        <scheme val="minor"/>
      </rPr>
      <t xml:space="preserve">Confer the Order of </t>
    </r>
    <r>
      <rPr>
        <b/>
        <sz val="11"/>
        <color theme="1"/>
        <rFont val="Calibri"/>
        <charset val="134"/>
        <scheme val="minor"/>
      </rPr>
      <t xml:space="preserve">Malta </t>
    </r>
    <r>
      <rPr>
        <sz val="11"/>
        <color theme="1"/>
        <rFont val="Calibri"/>
        <charset val="134"/>
        <scheme val="minor"/>
      </rPr>
      <t>with all degree team members from home
commandery (</t>
    </r>
    <r>
      <rPr>
        <b/>
        <sz val="11"/>
        <color rgb="FFFF0000"/>
        <rFont val="Calibri"/>
        <charset val="134"/>
        <scheme val="minor"/>
      </rPr>
      <t>not available if completing number 15</t>
    </r>
    <r>
      <rPr>
        <sz val="11"/>
        <color theme="1"/>
        <rFont val="Calibri"/>
        <charset val="134"/>
        <scheme val="minor"/>
      </rPr>
      <t>)</t>
    </r>
  </si>
  <si>
    <r>
      <rPr>
        <sz val="11"/>
        <color theme="1"/>
        <rFont val="Calibri"/>
        <charset val="134"/>
        <scheme val="minor"/>
      </rPr>
      <t>Confer the Order of the</t>
    </r>
    <r>
      <rPr>
        <b/>
        <sz val="11"/>
        <color theme="1"/>
        <rFont val="Calibri"/>
        <charset val="134"/>
        <scheme val="minor"/>
      </rPr>
      <t xml:space="preserve"> Malta</t>
    </r>
    <r>
      <rPr>
        <sz val="11"/>
        <color theme="1"/>
        <rFont val="Calibri"/>
        <charset val="134"/>
        <scheme val="minor"/>
      </rPr>
      <t xml:space="preserve"> in short form with both degree team members from home commandery.
commandery (</t>
    </r>
    <r>
      <rPr>
        <b/>
        <sz val="11"/>
        <color rgb="FFFF0000"/>
        <rFont val="Calibri"/>
        <charset val="134"/>
        <scheme val="minor"/>
      </rPr>
      <t>not available if completing number 15 or 16</t>
    </r>
    <r>
      <rPr>
        <sz val="11"/>
        <color theme="1"/>
        <rFont val="Calibri"/>
        <charset val="134"/>
        <scheme val="minor"/>
      </rPr>
      <t xml:space="preserve">) </t>
    </r>
  </si>
  <si>
    <t>Members earn Instructor Ritual Certificates</t>
  </si>
  <si>
    <t>f59</t>
  </si>
  <si>
    <r>
      <rPr>
        <sz val="11"/>
        <color theme="1"/>
        <rFont val="Calibri"/>
        <charset val="134"/>
        <scheme val="minor"/>
      </rPr>
      <t>Assist other commanderies in conferral of any of the Orders
     (</t>
    </r>
    <r>
      <rPr>
        <b/>
        <sz val="11"/>
        <color rgb="FF0070C0"/>
        <rFont val="Calibri"/>
        <charset val="134"/>
        <scheme val="minor"/>
      </rPr>
      <t>Not available for dual/plural members or festivals) (1 point per station per order</t>
    </r>
    <r>
      <rPr>
        <sz val="11"/>
        <color theme="1"/>
        <rFont val="Calibri"/>
        <charset val="134"/>
        <scheme val="minor"/>
      </rPr>
      <t>)</t>
    </r>
  </si>
  <si>
    <t>No NPD suspensions or demits</t>
  </si>
  <si>
    <t xml:space="preserve">Assist a Masonic Lodge as a Commandery in conferring degrees or providing an educational program </t>
  </si>
  <si>
    <t>Create and maintain web site social media presence for at least six months</t>
  </si>
  <si>
    <r>
      <rPr>
        <sz val="11"/>
        <color theme="1"/>
        <rFont val="Calibri"/>
        <charset val="134"/>
        <scheme val="minor"/>
      </rPr>
      <t>Support or assist  Beauceant Assembly  (</t>
    </r>
    <r>
      <rPr>
        <b/>
        <sz val="11"/>
        <color rgb="FF0070C0"/>
        <rFont val="Calibri"/>
        <charset val="134"/>
        <scheme val="minor"/>
      </rPr>
      <t>dinners, fundraisers, financial, etc.</t>
    </r>
    <r>
      <rPr>
        <sz val="11"/>
        <color theme="1"/>
        <rFont val="Calibri"/>
        <charset val="134"/>
        <scheme val="minor"/>
      </rPr>
      <t>)</t>
    </r>
  </si>
  <si>
    <r>
      <rPr>
        <sz val="11"/>
        <color theme="1"/>
        <rFont val="Calibri"/>
        <charset val="134"/>
        <scheme val="minor"/>
      </rPr>
      <t>Support or assist a Masonic Youth organization(</t>
    </r>
    <r>
      <rPr>
        <b/>
        <sz val="11"/>
        <color rgb="FF0070C0"/>
        <rFont val="Calibri"/>
        <charset val="134"/>
        <scheme val="minor"/>
      </rPr>
      <t>dinners, fundraisers, financial, etc.</t>
    </r>
    <r>
      <rPr>
        <sz val="11"/>
        <color theme="1"/>
        <rFont val="Calibri"/>
        <charset val="134"/>
        <scheme val="minor"/>
      </rPr>
      <t>)</t>
    </r>
  </si>
  <si>
    <t>Category 2 points</t>
  </si>
  <si>
    <t>Category
Three</t>
  </si>
  <si>
    <r>
      <rPr>
        <sz val="11"/>
        <color theme="1"/>
        <rFont val="Calibri"/>
        <charset val="134"/>
        <scheme val="minor"/>
      </rPr>
      <t xml:space="preserve">Commandery Civic and Community Involvement 
</t>
    </r>
    <r>
      <rPr>
        <sz val="11"/>
        <color theme="1"/>
        <rFont val="Calibri"/>
        <charset val="134"/>
        <scheme val="minor"/>
      </rPr>
      <t>(</t>
    </r>
    <r>
      <rPr>
        <sz val="11"/>
        <color rgb="FFFF0000"/>
        <rFont val="Calibri"/>
        <charset val="134"/>
        <scheme val="minor"/>
      </rPr>
      <t>must meet at least 5 requirements in this category</t>
    </r>
    <r>
      <rPr>
        <sz val="11"/>
        <color theme="1"/>
        <rFont val="Calibri"/>
        <charset val="134"/>
        <scheme val="minor"/>
      </rPr>
      <t>)</t>
    </r>
  </si>
  <si>
    <t>Support a local public or private school library</t>
  </si>
  <si>
    <t>Sponsor a community fundraising program</t>
  </si>
  <si>
    <t>Participate in a community improvement</t>
  </si>
  <si>
    <t>Collect and distribute food, clothing, toys, etc.</t>
  </si>
  <si>
    <t>Present flags at local government or civic function</t>
  </si>
  <si>
    <t>Enter information into Category 3 Data tab. Do NOT change column H</t>
  </si>
  <si>
    <t>Present flags at local school event</t>
  </si>
  <si>
    <t>Sponsor or raise money to sponsor a minister for the Knights Templar Holy Land Pilgrimage</t>
  </si>
  <si>
    <r>
      <rPr>
        <sz val="11"/>
        <color theme="1"/>
        <rFont val="Calibri"/>
        <charset val="134"/>
        <scheme val="minor"/>
      </rPr>
      <t>Sponsor a booth at a local fair or community celebration
     (</t>
    </r>
    <r>
      <rPr>
        <b/>
        <sz val="11"/>
        <color rgb="FF0070C0"/>
        <rFont val="Calibri"/>
        <charset val="134"/>
        <scheme val="minor"/>
      </rPr>
      <t>Commandery name must be displayed in professional manner</t>
    </r>
    <r>
      <rPr>
        <sz val="11"/>
        <color theme="1"/>
        <rFont val="Calibri"/>
        <charset val="134"/>
        <scheme val="minor"/>
      </rPr>
      <t>)</t>
    </r>
  </si>
  <si>
    <t>Sponsor or assist other commanderies on a Masonic float or as a Drill Team in
local parade</t>
  </si>
  <si>
    <t>Appear on television participating in civic/community or commandery project</t>
  </si>
  <si>
    <t>Picture in local newspaper as part of civic/community or commandery project</t>
  </si>
  <si>
    <t>Radio press for participation in civic/community project</t>
  </si>
  <si>
    <r>
      <rPr>
        <sz val="11"/>
        <color theme="1"/>
        <rFont val="Calibri"/>
        <charset val="134"/>
        <scheme val="minor"/>
      </rPr>
      <t>Other projects (</t>
    </r>
    <r>
      <rPr>
        <b/>
        <sz val="11"/>
        <color rgb="FF0070C0"/>
        <rFont val="Calibri"/>
        <charset val="134"/>
        <scheme val="minor"/>
      </rPr>
      <t>must be approved by District Chairman</t>
    </r>
    <r>
      <rPr>
        <sz val="11"/>
        <color theme="1"/>
        <rFont val="Calibri"/>
        <charset val="134"/>
        <scheme val="minor"/>
      </rPr>
      <t>)
     (</t>
    </r>
    <r>
      <rPr>
        <b/>
        <sz val="11"/>
        <color rgb="FFFF0000"/>
        <rFont val="Calibri"/>
        <charset val="134"/>
        <scheme val="minor"/>
      </rPr>
      <t>Please explain on separate sheet</t>
    </r>
    <r>
      <rPr>
        <sz val="11"/>
        <color theme="1"/>
        <rFont val="Calibri"/>
        <charset val="134"/>
        <scheme val="minor"/>
      </rPr>
      <t>)</t>
    </r>
  </si>
  <si>
    <t>Category 3 points</t>
  </si>
  <si>
    <t>Cross and Crown Application completed by:</t>
  </si>
  <si>
    <t>Name</t>
  </si>
  <si>
    <t>Address</t>
  </si>
  <si>
    <t>City, State  Zip</t>
  </si>
  <si>
    <t>Phone</t>
  </si>
  <si>
    <t>District Chairman use ony</t>
  </si>
  <si>
    <t>Sect. 0</t>
  </si>
  <si>
    <t>Date Rec'd</t>
  </si>
  <si>
    <t>Sect. 1</t>
  </si>
  <si>
    <t>Approved</t>
  </si>
  <si>
    <t>Sect. 2</t>
  </si>
  <si>
    <t>Denied</t>
  </si>
  <si>
    <t>Sect. 3</t>
  </si>
  <si>
    <t>Reqts</t>
  </si>
  <si>
    <t>Points</t>
  </si>
  <si>
    <t xml:space="preserve">Templar Year ending December 31,  </t>
  </si>
  <si>
    <t>Information about your stated meetings</t>
  </si>
  <si>
    <r>
      <rPr>
        <b/>
        <sz val="11"/>
        <color rgb="FF7030A0"/>
        <rFont val="Calibri"/>
        <charset val="134"/>
        <scheme val="minor"/>
      </rPr>
      <t>1.02</t>
    </r>
    <r>
      <rPr>
        <b/>
        <sz val="11"/>
        <color theme="1"/>
        <rFont val="Calibri"/>
        <charset val="134"/>
        <scheme val="minor"/>
      </rPr>
      <t xml:space="preserve"> </t>
    </r>
    <r>
      <rPr>
        <sz val="11"/>
        <color theme="1"/>
        <rFont val="Calibri"/>
        <charset val="134"/>
        <scheme val="minor"/>
      </rPr>
      <t>Did you have an open program this month?</t>
    </r>
  </si>
  <si>
    <r>
      <rPr>
        <b/>
        <sz val="11"/>
        <color rgb="FF0070C0"/>
        <rFont val="Calibri"/>
        <charset val="134"/>
        <scheme val="minor"/>
      </rPr>
      <t>1.16</t>
    </r>
    <r>
      <rPr>
        <sz val="11"/>
        <color theme="1"/>
        <rFont val="Calibri"/>
        <charset val="134"/>
        <scheme val="minor"/>
      </rPr>
      <t xml:space="preserve"> Were alll </t>
    </r>
    <r>
      <rPr>
        <b/>
        <sz val="11"/>
        <color rgb="FFFF0000"/>
        <rFont val="Calibri"/>
        <charset val="134"/>
        <scheme val="minor"/>
      </rPr>
      <t>elected</t>
    </r>
    <r>
      <rPr>
        <sz val="11"/>
        <color theme="1"/>
        <rFont val="Calibri"/>
        <charset val="134"/>
        <scheme val="minor"/>
      </rPr>
      <t xml:space="preserve"> officers at the stated conclave?</t>
    </r>
  </si>
  <si>
    <r>
      <rPr>
        <b/>
        <sz val="11"/>
        <color rgb="FF00B050"/>
        <rFont val="Calibri"/>
        <charset val="134"/>
        <scheme val="minor"/>
      </rPr>
      <t>1.17</t>
    </r>
    <r>
      <rPr>
        <sz val="11"/>
        <color theme="1"/>
        <rFont val="Calibri"/>
        <charset val="134"/>
        <scheme val="minor"/>
      </rPr>
      <t xml:space="preserve"> Were all </t>
    </r>
    <r>
      <rPr>
        <b/>
        <sz val="11"/>
        <color rgb="FFFF0000"/>
        <rFont val="Calibri"/>
        <charset val="134"/>
        <scheme val="minor"/>
      </rPr>
      <t>installed</t>
    </r>
    <r>
      <rPr>
        <sz val="11"/>
        <color theme="1"/>
        <rFont val="Calibri"/>
        <charset val="134"/>
        <scheme val="minor"/>
      </rPr>
      <t xml:space="preserve"> officers at the stated conclave?</t>
    </r>
  </si>
  <si>
    <r>
      <rPr>
        <b/>
        <sz val="11"/>
        <color theme="9" tint="-0.499984740745262"/>
        <rFont val="Calibri"/>
        <charset val="134"/>
        <scheme val="minor"/>
      </rPr>
      <t>1.18</t>
    </r>
    <r>
      <rPr>
        <sz val="11"/>
        <color theme="1"/>
        <rFont val="Calibri"/>
        <charset val="134"/>
        <scheme val="minor"/>
      </rPr>
      <t xml:space="preserve"> Members (</t>
    </r>
    <r>
      <rPr>
        <b/>
        <sz val="11"/>
        <color rgb="FFFF0000"/>
        <rFont val="Calibri"/>
        <charset val="134"/>
        <scheme val="minor"/>
      </rPr>
      <t>excluding officers</t>
    </r>
    <r>
      <rPr>
        <sz val="11"/>
        <color theme="1"/>
        <rFont val="Calibri"/>
        <charset val="134"/>
        <scheme val="minor"/>
      </rPr>
      <t>) in attendance at stated conclave</t>
    </r>
  </si>
  <si>
    <t>January</t>
  </si>
  <si>
    <t>INSTRUCTIONS:</t>
  </si>
  <si>
    <t>February</t>
  </si>
  <si>
    <t>Excel will automatically count the responses and transfer the count to the Main Page in Section 1.</t>
  </si>
  <si>
    <t>March</t>
  </si>
  <si>
    <t>April</t>
  </si>
  <si>
    <r>
      <rPr>
        <b/>
        <sz val="11"/>
        <color rgb="FF7030A0"/>
        <rFont val="Calibri"/>
        <charset val="134"/>
        <scheme val="minor"/>
      </rPr>
      <t>1.02</t>
    </r>
    <r>
      <rPr>
        <b/>
        <sz val="11"/>
        <color rgb="FFFF0000"/>
        <rFont val="Calibri"/>
        <charset val="134"/>
        <scheme val="minor"/>
      </rPr>
      <t xml:space="preserve"> Enter number of open programs. It is possible to have more than one program per month.</t>
    </r>
  </si>
  <si>
    <t>May</t>
  </si>
  <si>
    <t>June</t>
  </si>
  <si>
    <r>
      <rPr>
        <b/>
        <sz val="11"/>
        <color rgb="FF0070C0"/>
        <rFont val="Calibri"/>
        <charset val="134"/>
        <scheme val="minor"/>
      </rPr>
      <t>1.16</t>
    </r>
    <r>
      <rPr>
        <b/>
        <sz val="11"/>
        <color rgb="FFFF0000"/>
        <rFont val="Calibri"/>
        <charset val="134"/>
        <scheme val="minor"/>
      </rPr>
      <t xml:space="preserve"> If appropriate, change Column E to "YES", If not leave as "NO".</t>
    </r>
  </si>
  <si>
    <t>July</t>
  </si>
  <si>
    <t>August</t>
  </si>
  <si>
    <r>
      <rPr>
        <b/>
        <sz val="11"/>
        <color rgb="FF00B050"/>
        <rFont val="Calibri"/>
        <charset val="134"/>
        <scheme val="minor"/>
      </rPr>
      <t>1.17</t>
    </r>
    <r>
      <rPr>
        <b/>
        <sz val="11"/>
        <color rgb="FFFF0000"/>
        <rFont val="Calibri"/>
        <charset val="134"/>
        <scheme val="minor"/>
      </rPr>
      <t xml:space="preserve"> If appropriate, change Column H to "Yes", if not, leave as "NO".</t>
    </r>
  </si>
  <si>
    <t>September</t>
  </si>
  <si>
    <t>NOTE: The answer to 1.17 will override the answer to 1.16.</t>
  </si>
  <si>
    <t>October</t>
  </si>
  <si>
    <t>November</t>
  </si>
  <si>
    <r>
      <rPr>
        <b/>
        <sz val="11"/>
        <color theme="9" tint="-0.499984740745262"/>
        <rFont val="Calibri"/>
        <charset val="134"/>
        <scheme val="minor"/>
      </rPr>
      <t>1.18</t>
    </r>
    <r>
      <rPr>
        <b/>
        <sz val="11"/>
        <color rgb="FFFF0000"/>
        <rFont val="Calibri"/>
        <charset val="134"/>
        <scheme val="minor"/>
      </rPr>
      <t xml:space="preserve"> Enter the number of members attending (excluding officers or visitors)</t>
    </r>
  </si>
  <si>
    <t>December</t>
  </si>
  <si>
    <r>
      <rPr>
        <b/>
        <sz val="11"/>
        <color theme="1"/>
        <rFont val="Calibri"/>
        <charset val="134"/>
        <scheme val="minor"/>
      </rPr>
      <t>1.03</t>
    </r>
    <r>
      <rPr>
        <sz val="11"/>
        <color theme="1"/>
        <rFont val="Calibri"/>
        <charset val="134"/>
        <scheme val="minor"/>
      </rPr>
      <t xml:space="preserve"> Knightings</t>
    </r>
  </si>
  <si>
    <r>
      <rPr>
        <b/>
        <sz val="11"/>
        <color theme="1"/>
        <rFont val="Calibri"/>
        <charset val="134"/>
        <scheme val="minor"/>
      </rPr>
      <t>1.03</t>
    </r>
    <r>
      <rPr>
        <b/>
        <sz val="11"/>
        <color rgb="FFFF0000"/>
        <rFont val="Calibri"/>
        <charset val="134"/>
        <scheme val="minor"/>
      </rPr>
      <t xml:space="preserve"> Enter the number of Knightings (from the Annual Report)</t>
    </r>
  </si>
  <si>
    <r>
      <rPr>
        <b/>
        <sz val="11"/>
        <color theme="5" tint="-0.499984740745262"/>
        <rFont val="Calibri"/>
        <charset val="134"/>
        <scheme val="minor"/>
      </rPr>
      <t>1.09</t>
    </r>
    <r>
      <rPr>
        <sz val="11"/>
        <color theme="1"/>
        <rFont val="Calibri"/>
        <charset val="134"/>
        <scheme val="minor"/>
      </rPr>
      <t xml:space="preserve"> Service Anniversaries</t>
    </r>
  </si>
  <si>
    <t>Month Observed</t>
  </si>
  <si>
    <r>
      <rPr>
        <b/>
        <sz val="11"/>
        <color theme="5" tint="-0.499984740745262"/>
        <rFont val="Calibri"/>
        <charset val="134"/>
        <scheme val="minor"/>
      </rPr>
      <t>1.09</t>
    </r>
    <r>
      <rPr>
        <b/>
        <sz val="11"/>
        <color rgb="FFFF0000"/>
        <rFont val="Calibri"/>
        <charset val="134"/>
        <scheme val="minor"/>
      </rPr>
      <t xml:space="preserve">  Founding of US Armed Forces</t>
    </r>
  </si>
  <si>
    <t>Coast Guard</t>
  </si>
  <si>
    <t>Coast Guard - January 28, 1915</t>
  </si>
  <si>
    <t>Army</t>
  </si>
  <si>
    <t>Army - June 14, 1775</t>
  </si>
  <si>
    <t>Air Force</t>
  </si>
  <si>
    <t>Air Force - September 18, 1947</t>
  </si>
  <si>
    <t>Navy</t>
  </si>
  <si>
    <t>Navy - October 13, 1775</t>
  </si>
  <si>
    <t>Marines</t>
  </si>
  <si>
    <t>Marines - November 10, 1775</t>
  </si>
  <si>
    <t>Space Force</t>
  </si>
  <si>
    <t>Space Force - December 20,2019</t>
  </si>
  <si>
    <r>
      <rPr>
        <b/>
        <sz val="11"/>
        <color rgb="FFFF0000"/>
        <rFont val="Calibri"/>
        <charset val="134"/>
        <scheme val="minor"/>
      </rPr>
      <t>1.19</t>
    </r>
    <r>
      <rPr>
        <b/>
        <sz val="11"/>
        <color theme="1"/>
        <rFont val="Calibri"/>
        <charset val="134"/>
        <scheme val="minor"/>
      </rPr>
      <t xml:space="preserve"> Membership Lanyards</t>
    </r>
  </si>
  <si>
    <t>1.19 Enter the names of those having qualifying knights who have been submitted.  A name may be entered multiple times if the Knight qualifies for multiple color upgrades during the Templar year.</t>
  </si>
  <si>
    <t>Total</t>
  </si>
  <si>
    <r>
      <rPr>
        <b/>
        <sz val="11"/>
        <color rgb="FF7030A0"/>
        <rFont val="Calibri"/>
        <charset val="134"/>
        <scheme val="minor"/>
      </rPr>
      <t>2.04</t>
    </r>
    <r>
      <rPr>
        <sz val="11"/>
        <color theme="1"/>
        <rFont val="Calibri"/>
        <charset val="134"/>
        <scheme val="minor"/>
      </rPr>
      <t xml:space="preserve"> Programs to promote York Rite and Templar Masonry</t>
    </r>
  </si>
  <si>
    <r>
      <rPr>
        <b/>
        <sz val="11"/>
        <color theme="1"/>
        <rFont val="Calibri"/>
        <charset val="134"/>
        <scheme val="minor"/>
      </rPr>
      <t>2.05</t>
    </r>
    <r>
      <rPr>
        <sz val="11"/>
        <color theme="1"/>
        <rFont val="Calibri"/>
        <charset val="134"/>
        <scheme val="minor"/>
      </rPr>
      <t xml:space="preserve"> Visit other Commanderies with not less than three installed officers
     </t>
    </r>
    <r>
      <rPr>
        <b/>
        <sz val="11"/>
        <color rgb="FF00B0F0"/>
        <rFont val="Calibri"/>
        <charset val="134"/>
        <scheme val="minor"/>
      </rPr>
      <t>(one of these must be a dias officer)</t>
    </r>
  </si>
  <si>
    <t>Date</t>
  </si>
  <si>
    <t>Description</t>
  </si>
  <si>
    <t>Excel will automatically count the responses and transfer the</t>
  </si>
  <si>
    <t xml:space="preserve"> count to the Main Page in Section 2.</t>
  </si>
  <si>
    <r>
      <rPr>
        <b/>
        <sz val="11"/>
        <color rgb="FF7030A0"/>
        <rFont val="Calibri"/>
        <charset val="134"/>
        <scheme val="minor"/>
      </rPr>
      <t>2.04</t>
    </r>
    <r>
      <rPr>
        <b/>
        <sz val="11"/>
        <color rgb="FFFF0000"/>
        <rFont val="Calibri"/>
        <charset val="134"/>
        <scheme val="minor"/>
      </rPr>
      <t xml:space="preserve"> Enter the date and desctiption of the programs.</t>
    </r>
  </si>
  <si>
    <r>
      <rPr>
        <b/>
        <sz val="11"/>
        <color theme="1"/>
        <rFont val="Calibri"/>
        <charset val="134"/>
        <scheme val="minor"/>
      </rPr>
      <t>2.05</t>
    </r>
    <r>
      <rPr>
        <b/>
        <sz val="11"/>
        <color rgb="FFFF0000"/>
        <rFont val="Calibri"/>
        <charset val="134"/>
        <scheme val="minor"/>
      </rPr>
      <t xml:space="preserve"> Enter the date and description of the visits.</t>
    </r>
  </si>
  <si>
    <r>
      <rPr>
        <b/>
        <sz val="11"/>
        <color theme="5" tint="-0.499984740745262"/>
        <rFont val="Calibri"/>
        <charset val="134"/>
        <scheme val="minor"/>
      </rPr>
      <t xml:space="preserve">2.07 </t>
    </r>
    <r>
      <rPr>
        <sz val="11"/>
        <color theme="1"/>
        <rFont val="Calibri"/>
        <charset val="134"/>
        <scheme val="minor"/>
      </rPr>
      <t xml:space="preserve">Present flags at any </t>
    </r>
    <r>
      <rPr>
        <sz val="11"/>
        <color rgb="FFFF0000"/>
        <rFont val="Calibri"/>
        <charset val="134"/>
        <scheme val="minor"/>
      </rPr>
      <t>Masonic</t>
    </r>
    <r>
      <rPr>
        <sz val="11"/>
        <color theme="1"/>
        <rFont val="Calibri"/>
        <charset val="134"/>
        <scheme val="minor"/>
      </rPr>
      <t xml:space="preserve"> affiliated installation</t>
    </r>
  </si>
  <si>
    <r>
      <rPr>
        <b/>
        <sz val="11"/>
        <color rgb="FF00B050"/>
        <rFont val="Calibri"/>
        <charset val="134"/>
        <scheme val="minor"/>
      </rPr>
      <t>2.19</t>
    </r>
    <r>
      <rPr>
        <sz val="11"/>
        <color theme="1"/>
        <rFont val="Calibri"/>
        <charset val="134"/>
        <scheme val="minor"/>
      </rPr>
      <t xml:space="preserve"> Assist other commanderies in conferral of any of the Orders
    </t>
    </r>
    <r>
      <rPr>
        <b/>
        <sz val="11"/>
        <color rgb="FF00B0F0"/>
        <rFont val="Calibri"/>
        <charset val="134"/>
        <scheme val="minor"/>
      </rPr>
      <t xml:space="preserve"> (Not available for dual/plural members or festivals) (1 point per station per order)</t>
    </r>
  </si>
  <si>
    <t>(Not available for dual/plural members or festivals) (1 point per station per order)</t>
  </si>
  <si>
    <r>
      <rPr>
        <b/>
        <sz val="11"/>
        <color theme="5" tint="-0.499984740745262"/>
        <rFont val="Calibri"/>
        <charset val="134"/>
        <scheme val="minor"/>
      </rPr>
      <t>2.07</t>
    </r>
    <r>
      <rPr>
        <b/>
        <sz val="11"/>
        <color rgb="FFFF0000"/>
        <rFont val="Calibri"/>
        <charset val="134"/>
        <scheme val="minor"/>
      </rPr>
      <t xml:space="preserve"> Enter the date and desctiption of the flag presentations</t>
    </r>
  </si>
  <si>
    <t>NOTE: Non-Masonic presentations are entered into 3.07.</t>
  </si>
  <si>
    <r>
      <rPr>
        <b/>
        <sz val="11"/>
        <color rgb="FF00B050"/>
        <rFont val="Calibri"/>
        <charset val="134"/>
        <scheme val="minor"/>
      </rPr>
      <t>2.19</t>
    </r>
    <r>
      <rPr>
        <b/>
        <sz val="11"/>
        <color rgb="FFFF0000"/>
        <rFont val="Calibri"/>
        <charset val="134"/>
        <scheme val="minor"/>
      </rPr>
      <t xml:space="preserve"> Enter the date and description of the visits.</t>
    </r>
  </si>
  <si>
    <t xml:space="preserve">     (Not available for dual/plural members or festivals) </t>
  </si>
  <si>
    <t xml:space="preserve">     (1 point per station per order)</t>
  </si>
  <si>
    <r>
      <rPr>
        <sz val="11"/>
        <color theme="1"/>
        <rFont val="Calibri"/>
        <charset val="134"/>
        <scheme val="minor"/>
      </rPr>
      <t xml:space="preserve"> </t>
    </r>
    <r>
      <rPr>
        <sz val="11"/>
        <color theme="1"/>
        <rFont val="Symbol"/>
        <charset val="2"/>
      </rPr>
      <t>¯</t>
    </r>
  </si>
  <si>
    <r>
      <rPr>
        <b/>
        <sz val="11"/>
        <color rgb="FF0070C0"/>
        <rFont val="Calibri"/>
        <charset val="134"/>
        <scheme val="minor"/>
      </rPr>
      <t>2.18</t>
    </r>
    <r>
      <rPr>
        <sz val="11"/>
        <color theme="1"/>
        <rFont val="Calibri"/>
        <charset val="134"/>
        <scheme val="minor"/>
      </rPr>
      <t xml:space="preserve"> Members Awarded Instructor Certificates</t>
    </r>
  </si>
  <si>
    <r>
      <rPr>
        <b/>
        <sz val="11"/>
        <color rgb="FF0070C0"/>
        <rFont val="Calibri"/>
        <charset val="134"/>
        <scheme val="minor"/>
      </rPr>
      <t>2.18</t>
    </r>
    <r>
      <rPr>
        <b/>
        <sz val="11"/>
        <color rgb="FFFF0000"/>
        <rFont val="Calibri"/>
        <charset val="134"/>
        <scheme val="minor"/>
      </rPr>
      <t xml:space="preserve"> An individual Knight may be entered multiple times if</t>
    </r>
  </si>
  <si>
    <t>Name and Certificate Awarded</t>
  </si>
  <si>
    <t xml:space="preserve"> awarded multiple certifcates during the Templar year.</t>
  </si>
  <si>
    <r>
      <rPr>
        <b/>
        <sz val="11"/>
        <color rgb="FF7030A0"/>
        <rFont val="Calibri"/>
        <charset val="134"/>
        <scheme val="minor"/>
      </rPr>
      <t>3.07</t>
    </r>
    <r>
      <rPr>
        <b/>
        <sz val="11"/>
        <color theme="1"/>
        <rFont val="Calibri"/>
        <charset val="134"/>
        <scheme val="minor"/>
      </rPr>
      <t xml:space="preserve"> </t>
    </r>
    <r>
      <rPr>
        <sz val="11"/>
        <color theme="1"/>
        <rFont val="Calibri"/>
        <charset val="134"/>
        <scheme val="minor"/>
      </rPr>
      <t>Present flags at local government or civic organization  Date and organization.</t>
    </r>
  </si>
  <si>
    <r>
      <rPr>
        <b/>
        <sz val="11"/>
        <color theme="1"/>
        <rFont val="Calibri"/>
        <charset val="134"/>
        <scheme val="minor"/>
      </rPr>
      <t>3.08</t>
    </r>
    <r>
      <rPr>
        <sz val="11"/>
        <color theme="1"/>
        <rFont val="Calibri"/>
        <charset val="134"/>
        <scheme val="minor"/>
      </rPr>
      <t xml:space="preserve"> Present flags at school event.  Date and organization.</t>
    </r>
  </si>
  <si>
    <r>
      <rPr>
        <b/>
        <sz val="11"/>
        <color rgb="FF7030A0"/>
        <rFont val="Calibri"/>
        <charset val="134"/>
        <scheme val="minor"/>
      </rPr>
      <t>3.07</t>
    </r>
    <r>
      <rPr>
        <b/>
        <sz val="11"/>
        <color rgb="FFFF0000"/>
        <rFont val="Calibri"/>
        <charset val="134"/>
        <scheme val="minor"/>
      </rPr>
      <t xml:space="preserve"> Enter the date and desctiption of the flag presentations</t>
    </r>
  </si>
  <si>
    <t>NOTE: Masonic presentations are entered into 2.08.</t>
  </si>
  <si>
    <r>
      <rPr>
        <b/>
        <sz val="11"/>
        <color theme="1"/>
        <rFont val="Calibri"/>
        <charset val="134"/>
        <scheme val="minor"/>
      </rPr>
      <t>3.07</t>
    </r>
    <r>
      <rPr>
        <b/>
        <sz val="11"/>
        <color rgb="FFFF0000"/>
        <rFont val="Calibri"/>
        <charset val="134"/>
        <scheme val="minor"/>
      </rPr>
      <t xml:space="preserve"> Enter the date and desctiption of the flag presentations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</si>
</sst>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sz val="20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theme="5" tint="-0.499984740745262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b/>
      <sz val="11"/>
      <color theme="9" tint="-0.499984740745262"/>
      <name val="Calibri"/>
      <charset val="134"/>
      <scheme val="minor"/>
    </font>
    <font>
      <sz val="14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00B0F0"/>
      <name val="Calibri"/>
      <charset val="134"/>
      <scheme val="minor"/>
    </font>
    <font>
      <sz val="11"/>
      <color theme="1"/>
      <name val="Symbol"/>
      <charset val="2"/>
    </font>
    <font>
      <b/>
      <i/>
      <sz val="11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32" applyNumberFormat="0" applyAlignment="0" applyProtection="0">
      <alignment vertical="center"/>
    </xf>
    <xf numFmtId="0" fontId="23" fillId="15" borderId="33" applyNumberFormat="0" applyAlignment="0" applyProtection="0">
      <alignment vertical="center"/>
    </xf>
    <xf numFmtId="0" fontId="24" fillId="15" borderId="32" applyNumberFormat="0" applyAlignment="0" applyProtection="0">
      <alignment vertical="center"/>
    </xf>
    <xf numFmtId="0" fontId="25" fillId="16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</cellStyleXfs>
  <cellXfs count="193">
    <xf numFmtId="0" fontId="0" fillId="0" borderId="0" xfId="0"/>
    <xf numFmtId="58" fontId="0" fillId="0" borderId="0" xfId="0" applyNumberFormat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/>
    <xf numFmtId="0" fontId="1" fillId="0" borderId="4" xfId="0" applyFont="1" applyBorder="1" applyAlignment="1">
      <alignment vertical="top" wrapText="1"/>
    </xf>
    <xf numFmtId="0" fontId="0" fillId="0" borderId="5" xfId="0" applyBorder="1"/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58" fontId="0" fillId="4" borderId="1" xfId="0" applyNumberFormat="1" applyFill="1" applyBorder="1" applyAlignment="1">
      <alignment horizontal="center"/>
    </xf>
    <xf numFmtId="0" fontId="0" fillId="4" borderId="1" xfId="0" applyFont="1" applyFill="1" applyBorder="1"/>
    <xf numFmtId="0" fontId="0" fillId="0" borderId="2" xfId="0" applyBorder="1"/>
    <xf numFmtId="0" fontId="0" fillId="4" borderId="1" xfId="0" applyFill="1" applyBorder="1"/>
    <xf numFmtId="0" fontId="0" fillId="0" borderId="7" xfId="0" applyBorder="1"/>
    <xf numFmtId="0" fontId="0" fillId="0" borderId="0" xfId="0" applyAlignment="1">
      <alignment horizontal="center"/>
    </xf>
    <xf numFmtId="58" fontId="0" fillId="0" borderId="0" xfId="0" applyNumberFormat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49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5" borderId="6" xfId="0" applyFill="1" applyBorder="1" applyAlignment="1">
      <alignment horizontal="center"/>
    </xf>
    <xf numFmtId="0" fontId="0" fillId="0" borderId="1" xfId="49" applyBorder="1" applyAlignment="1">
      <alignment horizontal="center"/>
    </xf>
    <xf numFmtId="58" fontId="0" fillId="6" borderId="1" xfId="0" applyNumberFormat="1" applyFill="1" applyBorder="1" applyAlignment="1">
      <alignment horizontal="center"/>
    </xf>
    <xf numFmtId="0" fontId="0" fillId="6" borderId="1" xfId="0" applyFont="1" applyFill="1" applyBorder="1" applyAlignment="1"/>
    <xf numFmtId="0" fontId="0" fillId="0" borderId="2" xfId="0" applyBorder="1" applyAlignment="1">
      <alignment horizontal="center"/>
    </xf>
    <xf numFmtId="0" fontId="0" fillId="6" borderId="1" xfId="49" applyFill="1" applyBorder="1" applyAlignment="1">
      <alignment horizontal="center"/>
    </xf>
    <xf numFmtId="0" fontId="0" fillId="6" borderId="1" xfId="0" applyFill="1" applyBorder="1" applyAlignment="1"/>
    <xf numFmtId="0" fontId="0" fillId="0" borderId="0" xfId="49" applyAlignment="1">
      <alignment horizontal="center"/>
    </xf>
    <xf numFmtId="0" fontId="0" fillId="0" borderId="2" xfId="49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left"/>
    </xf>
    <xf numFmtId="0" fontId="0" fillId="0" borderId="2" xfId="49" applyFont="1" applyBorder="1" applyAlignment="1">
      <alignment horizontal="center" vertical="top" wrapText="1"/>
    </xf>
    <xf numFmtId="0" fontId="0" fillId="0" borderId="3" xfId="49" applyBorder="1" applyAlignment="1">
      <alignment horizontal="center" vertical="top" wrapText="1"/>
    </xf>
    <xf numFmtId="0" fontId="4" fillId="0" borderId="4" xfId="49" applyFont="1" applyBorder="1" applyAlignment="1">
      <alignment horizontal="center" vertical="top" wrapText="1"/>
    </xf>
    <xf numFmtId="0" fontId="0" fillId="0" borderId="5" xfId="49" applyBorder="1" applyAlignment="1">
      <alignment horizontal="center" vertical="top" wrapText="1"/>
    </xf>
    <xf numFmtId="0" fontId="0" fillId="0" borderId="1" xfId="49" applyBorder="1" applyAlignment="1">
      <alignment horizontal="center" vertical="top" wrapText="1"/>
    </xf>
    <xf numFmtId="0" fontId="0" fillId="5" borderId="6" xfId="49" applyFill="1" applyBorder="1" applyAlignment="1">
      <alignment horizontal="center"/>
    </xf>
    <xf numFmtId="0" fontId="0" fillId="6" borderId="1" xfId="49" applyFont="1" applyFill="1" applyBorder="1" applyAlignment="1">
      <alignment horizontal="left"/>
    </xf>
    <xf numFmtId="0" fontId="0" fillId="0" borderId="7" xfId="49" applyBorder="1"/>
    <xf numFmtId="0" fontId="0" fillId="6" borderId="1" xfId="49" applyFill="1" applyBorder="1" applyAlignment="1">
      <alignment horizontal="left"/>
    </xf>
    <xf numFmtId="0" fontId="5" fillId="0" borderId="0" xfId="0" applyFont="1"/>
    <xf numFmtId="0" fontId="0" fillId="0" borderId="0" xfId="0" applyFont="1"/>
    <xf numFmtId="0" fontId="0" fillId="0" borderId="8" xfId="49" applyBorder="1" applyAlignment="1">
      <alignment horizontal="right"/>
    </xf>
    <xf numFmtId="0" fontId="0" fillId="0" borderId="0" xfId="49" applyAlignment="1">
      <alignment horizontal="right"/>
    </xf>
    <xf numFmtId="0" fontId="2" fillId="0" borderId="0" xfId="0" applyFont="1" applyFill="1"/>
    <xf numFmtId="0" fontId="0" fillId="0" borderId="5" xfId="0" applyFont="1" applyBorder="1" applyAlignment="1">
      <alignment horizontal="center" vertical="top" wrapText="1"/>
    </xf>
    <xf numFmtId="0" fontId="0" fillId="0" borderId="9" xfId="49" applyBorder="1"/>
    <xf numFmtId="0" fontId="0" fillId="0" borderId="10" xfId="0" applyBorder="1"/>
    <xf numFmtId="0" fontId="0" fillId="0" borderId="6" xfId="0" applyBorder="1" applyAlignment="1">
      <alignment horizontal="center" vertical="top" wrapText="1"/>
    </xf>
    <xf numFmtId="0" fontId="0" fillId="0" borderId="11" xfId="49" applyBorder="1"/>
    <xf numFmtId="0" fontId="0" fillId="0" borderId="3" xfId="49" applyBorder="1" applyAlignment="1">
      <alignment horizontal="center"/>
    </xf>
    <xf numFmtId="0" fontId="0" fillId="6" borderId="1" xfId="0" applyFont="1" applyFill="1" applyBorder="1"/>
    <xf numFmtId="58" fontId="0" fillId="6" borderId="1" xfId="49" applyNumberFormat="1" applyFill="1" applyBorder="1" applyAlignment="1">
      <alignment horizontal="center"/>
    </xf>
    <xf numFmtId="0" fontId="0" fillId="6" borderId="1" xfId="0" applyFill="1" applyBorder="1"/>
    <xf numFmtId="0" fontId="0" fillId="0" borderId="8" xfId="49" applyFont="1" applyBorder="1" applyAlignment="1">
      <alignment horizontal="center" vertical="top" wrapText="1"/>
    </xf>
    <xf numFmtId="0" fontId="4" fillId="0" borderId="0" xfId="49" applyFont="1" applyAlignment="1">
      <alignment horizontal="center" vertical="top" wrapText="1"/>
    </xf>
    <xf numFmtId="0" fontId="0" fillId="6" borderId="1" xfId="49" applyFont="1" applyFill="1" applyBorder="1"/>
    <xf numFmtId="0" fontId="0" fillId="6" borderId="1" xfId="49" applyFill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7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7" borderId="4" xfId="0" applyFill="1" applyBorder="1" applyAlignment="1">
      <alignment horizontal="center"/>
    </xf>
    <xf numFmtId="0" fontId="0" fillId="7" borderId="7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7" borderId="6" xfId="0" applyFill="1" applyBorder="1" applyAlignment="1">
      <alignment horizontal="center"/>
    </xf>
    <xf numFmtId="0" fontId="0" fillId="7" borderId="3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0" xfId="0" applyFill="1"/>
    <xf numFmtId="0" fontId="0" fillId="8" borderId="1" xfId="0" applyFill="1" applyBorder="1" applyAlignment="1">
      <alignment horizontal="center"/>
    </xf>
    <xf numFmtId="0" fontId="0" fillId="0" borderId="0" xfId="0" applyFont="1" applyFill="1"/>
    <xf numFmtId="0" fontId="1" fillId="0" borderId="0" xfId="0" applyFont="1"/>
    <xf numFmtId="0" fontId="0" fillId="0" borderId="1" xfId="0" applyFont="1" applyBorder="1"/>
    <xf numFmtId="0" fontId="0" fillId="7" borderId="1" xfId="0" applyFont="1" applyFill="1" applyBorder="1" applyAlignment="1">
      <alignment horizontal="center"/>
    </xf>
    <xf numFmtId="0" fontId="1" fillId="0" borderId="15" xfId="0" applyFont="1" applyFill="1" applyBorder="1"/>
    <xf numFmtId="0" fontId="0" fillId="0" borderId="14" xfId="0" applyBorder="1"/>
    <xf numFmtId="0" fontId="0" fillId="7" borderId="1" xfId="0" applyFill="1" applyBorder="1"/>
    <xf numFmtId="0" fontId="0" fillId="0" borderId="9" xfId="0" applyBorder="1"/>
    <xf numFmtId="0" fontId="6" fillId="0" borderId="16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Font="1" applyBorder="1" applyAlignment="1">
      <alignment horizontal="center" vertical="top" wrapText="1"/>
    </xf>
    <xf numFmtId="0" fontId="0" fillId="7" borderId="5" xfId="0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6" xfId="0" applyFill="1" applyBorder="1"/>
    <xf numFmtId="0" fontId="0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0" xfId="0" applyBorder="1"/>
    <xf numFmtId="0" fontId="0" fillId="0" borderId="0" xfId="0" applyBorder="1" applyAlignment="1">
      <alignment horizontal="center"/>
    </xf>
    <xf numFmtId="0" fontId="0" fillId="9" borderId="0" xfId="0" applyFill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9" borderId="2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8" borderId="1" xfId="0" applyFont="1" applyFill="1" applyBorder="1" applyAlignment="1">
      <alignment horizontal="center"/>
    </xf>
    <xf numFmtId="0" fontId="0" fillId="10" borderId="0" xfId="0" applyFill="1" applyAlignment="1" applyProtection="1">
      <alignment horizontal="center"/>
      <protection locked="0"/>
    </xf>
    <xf numFmtId="0" fontId="0" fillId="8" borderId="23" xfId="0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0" fillId="8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8" borderId="1" xfId="0" applyFont="1" applyFill="1" applyBorder="1" applyAlignment="1">
      <alignment horizont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23" xfId="0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5" borderId="23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11" fillId="5" borderId="1" xfId="0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0" fillId="0" borderId="19" xfId="0" applyBorder="1"/>
    <xf numFmtId="0" fontId="0" fillId="0" borderId="25" xfId="0" applyBorder="1" applyAlignment="1">
      <alignment horizontal="center"/>
    </xf>
    <xf numFmtId="0" fontId="0" fillId="11" borderId="0" xfId="0" applyFont="1" applyFill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1" borderId="0" xfId="0" applyFont="1" applyFill="1" applyAlignment="1">
      <alignment horizontal="center"/>
    </xf>
    <xf numFmtId="0" fontId="0" fillId="0" borderId="19" xfId="0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12" borderId="1" xfId="0" applyFill="1" applyBorder="1"/>
    <xf numFmtId="0" fontId="0" fillId="0" borderId="27" xfId="0" applyBorder="1" applyAlignment="1">
      <alignment horizontal="center" vertical="center"/>
    </xf>
    <xf numFmtId="0" fontId="13" fillId="0" borderId="0" xfId="49" applyFont="1" applyAlignment="1">
      <alignment horizontal="center"/>
    </xf>
    <xf numFmtId="0" fontId="13" fillId="0" borderId="0" xfId="49" applyFont="1" applyAlignment="1">
      <alignment horizontal="left"/>
    </xf>
    <xf numFmtId="0" fontId="0" fillId="0" borderId="0" xfId="49" applyAlignment="1">
      <alignment horizontal="center" wrapText="1"/>
    </xf>
    <xf numFmtId="0" fontId="0" fillId="2" borderId="1" xfId="49" applyFill="1" applyBorder="1"/>
    <xf numFmtId="0" fontId="0" fillId="0" borderId="0" xfId="49" applyAlignment="1">
      <alignment horizontal="center" vertical="center" wrapText="1"/>
    </xf>
    <xf numFmtId="0" fontId="0" fillId="10" borderId="1" xfId="49" applyFill="1" applyBorder="1"/>
    <xf numFmtId="0" fontId="0" fillId="9" borderId="1" xfId="49" applyFill="1" applyBorder="1"/>
    <xf numFmtId="0" fontId="0" fillId="7" borderId="1" xfId="49" applyFill="1" applyBorder="1"/>
    <xf numFmtId="0" fontId="0" fillId="8" borderId="1" xfId="49" applyFill="1" applyBorder="1"/>
    <xf numFmtId="0" fontId="3" fillId="6" borderId="1" xfId="49" applyFont="1" applyFill="1" applyBorder="1"/>
    <xf numFmtId="0" fontId="3" fillId="0" borderId="0" xfId="49" applyFont="1"/>
    <xf numFmtId="0" fontId="0" fillId="5" borderId="1" xfId="49" applyFill="1" applyBorder="1"/>
    <xf numFmtId="0" fontId="0" fillId="4" borderId="1" xfId="49" applyFill="1" applyBorder="1"/>
    <xf numFmtId="0" fontId="0" fillId="3" borderId="1" xfId="49" applyFill="1" applyBorder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FF33"/>
      <color rgb="00CB25BF"/>
      <color rgb="00FFFF99"/>
      <color rgb="00FFFF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vis\Masonic\04%20Commandery\RECORDER\Word%20and%20Excel%20Docs\Cross%20and%20Crown\Cross%20and%20Crown%20TG%202015%20r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in Pages"/>
      <sheetName val="Category 1 Data"/>
      <sheetName val="Category 2a Data"/>
      <sheetName val="Category 2b Data"/>
      <sheetName val="Category 3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37"/>
  <sheetViews>
    <sheetView topLeftCell="A2" workbookViewId="0">
      <selection activeCell="A1" sqref="A1"/>
    </sheetView>
  </sheetViews>
  <sheetFormatPr defaultColWidth="9" defaultRowHeight="15" outlineLevelCol="5"/>
  <cols>
    <col min="1" max="1" width="2.71428571428571" style="26" customWidth="1"/>
    <col min="2" max="2" width="25.7142857142857" style="26" customWidth="1"/>
    <col min="3" max="3" width="2.71428571428571" style="26" customWidth="1"/>
    <col min="4" max="4" width="80.7142857142857" style="26" customWidth="1"/>
    <col min="5" max="5" width="2.71428571428571" style="26" customWidth="1"/>
    <col min="6" max="6" width="25.7142857142857" style="26" customWidth="1"/>
    <col min="7" max="16384" width="9" style="26"/>
  </cols>
  <sheetData>
    <row r="2" customHeight="1" spans="3:6">
      <c r="C2" s="179" t="s">
        <v>0</v>
      </c>
      <c r="D2" s="179"/>
      <c r="E2" s="179"/>
      <c r="F2" s="179"/>
    </row>
    <row r="3" ht="18.75" spans="3:6">
      <c r="C3" s="180" t="s">
        <v>1</v>
      </c>
      <c r="D3" s="180"/>
      <c r="E3" s="180"/>
      <c r="F3" s="180"/>
    </row>
    <row r="4" ht="18.75" spans="3:6">
      <c r="C4" s="180" t="s">
        <v>2</v>
      </c>
      <c r="D4" s="180"/>
      <c r="E4" s="180"/>
      <c r="F4" s="180"/>
    </row>
    <row r="5" ht="18.75" spans="3:6">
      <c r="C5" s="180" t="s">
        <v>3</v>
      </c>
      <c r="D5" s="180"/>
      <c r="E5" s="180"/>
      <c r="F5" s="180"/>
    </row>
    <row r="6" ht="9.75" customHeight="1" spans="3:6">
      <c r="C6" s="180"/>
      <c r="D6" s="180"/>
      <c r="E6" s="180"/>
      <c r="F6" s="180"/>
    </row>
    <row r="7" ht="18.75" spans="3:6">
      <c r="C7" s="180" t="s">
        <v>4</v>
      </c>
      <c r="D7" s="180"/>
      <c r="E7" s="180"/>
      <c r="F7" s="180"/>
    </row>
    <row r="8" ht="18.75" spans="3:6">
      <c r="C8" s="180" t="s">
        <v>5</v>
      </c>
      <c r="D8" s="180"/>
      <c r="E8" s="180"/>
      <c r="F8" s="180"/>
    </row>
    <row r="9" ht="18.75" spans="3:6">
      <c r="C9" s="180" t="s">
        <v>6</v>
      </c>
      <c r="D9" s="180"/>
      <c r="E9" s="180"/>
      <c r="F9" s="180"/>
    </row>
    <row r="10" ht="9.75" customHeight="1" spans="3:6">
      <c r="C10" s="180"/>
      <c r="D10" s="180"/>
      <c r="E10" s="180"/>
      <c r="F10" s="180"/>
    </row>
    <row r="11" ht="18.75" spans="3:6">
      <c r="C11" s="180" t="s">
        <v>7</v>
      </c>
      <c r="D11" s="180"/>
      <c r="E11" s="180"/>
      <c r="F11" s="180"/>
    </row>
    <row r="12" ht="18.75" spans="3:6">
      <c r="C12" s="180" t="s">
        <v>8</v>
      </c>
      <c r="D12" s="180"/>
      <c r="E12" s="180"/>
      <c r="F12" s="180"/>
    </row>
    <row r="14" ht="46.5" customHeight="1" spans="2:6">
      <c r="B14" s="181" t="s">
        <v>9</v>
      </c>
      <c r="C14" s="181"/>
      <c r="E14" s="181"/>
      <c r="F14" s="181" t="s">
        <v>10</v>
      </c>
    </row>
    <row r="15" spans="2:4">
      <c r="B15" s="182"/>
      <c r="D15" s="26" t="s">
        <v>11</v>
      </c>
    </row>
    <row r="17" ht="35.1" customHeight="1" spans="4:6">
      <c r="D17" s="183" t="s">
        <v>12</v>
      </c>
      <c r="F17" s="184"/>
    </row>
    <row r="18" ht="35.1" customHeight="1" spans="2:4">
      <c r="B18" s="185"/>
      <c r="D18" s="183" t="s">
        <v>13</v>
      </c>
    </row>
    <row r="19" ht="29.25" customHeight="1" spans="4:4">
      <c r="D19" s="181"/>
    </row>
    <row r="21" spans="2:4">
      <c r="B21" s="186"/>
      <c r="D21" s="26" t="s">
        <v>14</v>
      </c>
    </row>
    <row r="22" spans="4:6">
      <c r="D22" s="52" t="s">
        <v>15</v>
      </c>
      <c r="F22" s="187"/>
    </row>
    <row r="24" spans="2:5">
      <c r="B24" s="188"/>
      <c r="C24" s="189"/>
      <c r="D24" s="26" t="s">
        <v>16</v>
      </c>
      <c r="E24" s="189"/>
    </row>
    <row r="25" spans="4:6">
      <c r="D25" s="52" t="s">
        <v>17</v>
      </c>
      <c r="F25" s="190"/>
    </row>
    <row r="27" spans="2:4">
      <c r="B27" s="191"/>
      <c r="D27" s="26" t="s">
        <v>18</v>
      </c>
    </row>
    <row r="28" spans="4:6">
      <c r="D28" s="52" t="s">
        <v>19</v>
      </c>
      <c r="F28" s="192"/>
    </row>
    <row r="37" spans="4:4">
      <c r="D37" s="26" t="s">
        <v>20</v>
      </c>
    </row>
  </sheetData>
  <mergeCells count="10"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31"/>
  <sheetViews>
    <sheetView tabSelected="1" workbookViewId="0">
      <selection activeCell="F6" sqref="F6"/>
    </sheetView>
  </sheetViews>
  <sheetFormatPr defaultColWidth="9" defaultRowHeight="15"/>
  <cols>
    <col min="1" max="1" width="2.71428571428571" customWidth="1"/>
    <col min="2" max="2" width="13.1428571428571" customWidth="1"/>
    <col min="3" max="3" width="6.85714285714286" style="17" customWidth="1"/>
    <col min="4" max="4" width="81.5714285714286" customWidth="1"/>
    <col min="5" max="5" width="11.7142857142857" style="17" customWidth="1"/>
    <col min="7" max="7" width="4.14285714285714" customWidth="1"/>
    <col min="8" max="8" width="11.7142857142857" style="17" customWidth="1"/>
    <col min="9" max="9" width="2.71428571428571" customWidth="1"/>
    <col min="10" max="10" width="9.14285714285714" style="17"/>
    <col min="11" max="11" width="2.71428571428571" style="17" customWidth="1"/>
    <col min="12" max="12" width="65.7142857142857" style="17" customWidth="1"/>
    <col min="13" max="13" width="8.28571428571429" customWidth="1"/>
    <col min="14" max="14" width="9" hidden="1" customWidth="1"/>
  </cols>
  <sheetData>
    <row r="2" spans="2:12">
      <c r="B2" s="106" t="s">
        <v>21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>
      <c r="B3" s="106" t="s">
        <v>22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2">
      <c r="B4" s="107" t="s">
        <v>23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6" customHeight="1" spans="2:6">
      <c r="B6" s="2" t="s">
        <v>24</v>
      </c>
      <c r="C6" s="108"/>
      <c r="D6" s="109"/>
      <c r="E6" s="110" t="s">
        <v>25</v>
      </c>
      <c r="F6" s="111"/>
    </row>
    <row r="7" spans="2:4">
      <c r="B7" s="2" t="s">
        <v>26</v>
      </c>
      <c r="C7" s="108"/>
      <c r="D7" s="112"/>
    </row>
    <row r="8" spans="2:4">
      <c r="B8" s="2" t="s">
        <v>27</v>
      </c>
      <c r="C8" s="108"/>
      <c r="D8" s="113"/>
    </row>
    <row r="9" spans="2:5">
      <c r="B9" s="114" t="s">
        <v>28</v>
      </c>
      <c r="C9" s="2"/>
      <c r="D9" s="2"/>
      <c r="E9" s="111">
        <v>2024</v>
      </c>
    </row>
    <row r="10" ht="15.75" spans="2:5">
      <c r="B10" s="2"/>
      <c r="C10" s="2"/>
      <c r="D10" s="2"/>
      <c r="E10" s="110"/>
    </row>
    <row r="11" ht="30" customHeight="1" spans="5:28">
      <c r="E11" s="98" t="s">
        <v>29</v>
      </c>
      <c r="F11" s="115">
        <f>F89</f>
        <v>0</v>
      </c>
      <c r="H11" s="110" t="s">
        <v>30</v>
      </c>
      <c r="J11" s="115">
        <f>J89</f>
        <v>0</v>
      </c>
      <c r="K11" s="110"/>
      <c r="L11" s="110"/>
      <c r="AB11">
        <f>AB10+1</f>
        <v>1</v>
      </c>
    </row>
    <row r="12" ht="30.75" spans="2:26">
      <c r="B12" s="116" t="s">
        <v>31</v>
      </c>
      <c r="C12" s="117"/>
      <c r="D12" s="118" t="s">
        <v>32</v>
      </c>
      <c r="E12" s="117"/>
      <c r="F12" s="119" t="s">
        <v>33</v>
      </c>
      <c r="G12" s="117"/>
      <c r="H12" s="117"/>
      <c r="I12" s="160"/>
      <c r="J12" s="161"/>
      <c r="M12" s="162" t="s">
        <v>34</v>
      </c>
      <c r="Z12" t="s">
        <v>35</v>
      </c>
    </row>
    <row r="13" spans="2:10">
      <c r="B13" s="120"/>
      <c r="D13" t="s">
        <v>36</v>
      </c>
      <c r="E13" s="121"/>
      <c r="F13" s="122" t="s">
        <v>37</v>
      </c>
      <c r="G13" s="17"/>
      <c r="J13" s="163"/>
    </row>
    <row r="14" spans="2:10">
      <c r="B14" s="120"/>
      <c r="D14" t="s">
        <v>38</v>
      </c>
      <c r="F14" s="122" t="s">
        <v>37</v>
      </c>
      <c r="G14" s="17"/>
      <c r="J14" s="163"/>
    </row>
    <row r="15" spans="2:10">
      <c r="B15" s="123"/>
      <c r="C15" s="124"/>
      <c r="D15" s="125" t="s">
        <v>39</v>
      </c>
      <c r="E15" s="124"/>
      <c r="F15" s="126" t="s">
        <v>37</v>
      </c>
      <c r="G15" s="124"/>
      <c r="H15" s="124"/>
      <c r="I15" s="125"/>
      <c r="J15" s="164"/>
    </row>
    <row r="17" ht="15.75"/>
    <row r="18" ht="30" customHeight="1" spans="2:26">
      <c r="B18" s="116" t="s">
        <v>40</v>
      </c>
      <c r="C18" s="117"/>
      <c r="D18" s="118" t="s">
        <v>41</v>
      </c>
      <c r="E18" s="119" t="s">
        <v>42</v>
      </c>
      <c r="F18" s="119" t="s">
        <v>33</v>
      </c>
      <c r="G18" s="117"/>
      <c r="H18" s="119" t="s">
        <v>43</v>
      </c>
      <c r="I18" s="160"/>
      <c r="J18" s="165" t="s">
        <v>44</v>
      </c>
      <c r="M18" s="162" t="s">
        <v>34</v>
      </c>
      <c r="Z18" t="s">
        <v>37</v>
      </c>
    </row>
    <row r="19" spans="2:28">
      <c r="B19" s="120"/>
      <c r="C19" s="17">
        <v>1.01</v>
      </c>
      <c r="D19" t="s">
        <v>45</v>
      </c>
      <c r="E19" s="127">
        <v>5</v>
      </c>
      <c r="F19" s="122" t="s">
        <v>37</v>
      </c>
      <c r="G19" s="127"/>
      <c r="H19" s="127" t="s">
        <v>46</v>
      </c>
      <c r="J19" s="163">
        <f>(IF(F19="Yes",1,0))*E19</f>
        <v>0</v>
      </c>
      <c r="L19" s="104"/>
      <c r="M19" s="104">
        <f>IF((J19&gt;0),1,0)</f>
        <v>0</v>
      </c>
      <c r="N19">
        <f t="shared" ref="N19:N30" si="0">IF(F19="Yes",1,0)</f>
        <v>0</v>
      </c>
      <c r="Z19">
        <v>2</v>
      </c>
      <c r="AB19" t="e">
        <f>#REF!+1</f>
        <v>#REF!</v>
      </c>
    </row>
    <row r="20" ht="15.75" spans="2:28">
      <c r="B20" s="120"/>
      <c r="C20" s="128">
        <v>1.02</v>
      </c>
      <c r="D20" t="s">
        <v>47</v>
      </c>
      <c r="E20" s="127">
        <v>5</v>
      </c>
      <c r="F20" s="129" t="str">
        <f>IF((H20&gt;0),"Yes","No")</f>
        <v>No</v>
      </c>
      <c r="G20" s="127"/>
      <c r="H20" s="130">
        <f>'Category 1 Data'!C18</f>
        <v>0</v>
      </c>
      <c r="J20" s="163">
        <f>(IF(F20="Yes",1,0))*E20*H20</f>
        <v>0</v>
      </c>
      <c r="L20" s="22" t="s">
        <v>48</v>
      </c>
      <c r="M20" s="104">
        <f t="shared" ref="M20:M37" si="1">IF((J20&gt;0),1,0)</f>
        <v>0</v>
      </c>
      <c r="N20">
        <f t="shared" si="0"/>
        <v>0</v>
      </c>
      <c r="Z20">
        <v>3</v>
      </c>
      <c r="AB20" t="e">
        <f t="shared" ref="AB20:AB80" si="2">AB19+1</f>
        <v>#REF!</v>
      </c>
    </row>
    <row r="21" spans="2:28">
      <c r="B21" s="120"/>
      <c r="C21" s="131">
        <v>1.03</v>
      </c>
      <c r="D21" t="s">
        <v>49</v>
      </c>
      <c r="E21" s="127">
        <v>5</v>
      </c>
      <c r="F21" s="129" t="str">
        <f>IF((H27&gt;0),"Yes","No")</f>
        <v>No</v>
      </c>
      <c r="G21" s="127"/>
      <c r="H21" s="127"/>
      <c r="J21" s="163">
        <f>(IF(F21="Yes",1,0))*E21*H27</f>
        <v>0</v>
      </c>
      <c r="L21" s="22" t="s">
        <v>48</v>
      </c>
      <c r="M21" s="104">
        <f t="shared" si="1"/>
        <v>0</v>
      </c>
      <c r="N21">
        <f t="shared" si="0"/>
        <v>0</v>
      </c>
      <c r="Z21">
        <v>4</v>
      </c>
      <c r="AB21" t="e">
        <f t="shared" si="2"/>
        <v>#REF!</v>
      </c>
    </row>
    <row r="22" spans="2:28">
      <c r="B22" s="120"/>
      <c r="C22" s="17">
        <v>1.04</v>
      </c>
      <c r="D22" t="s">
        <v>50</v>
      </c>
      <c r="E22" s="127">
        <v>25</v>
      </c>
      <c r="F22" s="122" t="s">
        <v>37</v>
      </c>
      <c r="G22" s="132"/>
      <c r="H22" s="127" t="s">
        <v>46</v>
      </c>
      <c r="J22" s="163">
        <f t="shared" ref="J22:J33" si="3">(IF(F22="Yes",1,0))*E22</f>
        <v>0</v>
      </c>
      <c r="L22" s="104"/>
      <c r="M22" s="104">
        <f t="shared" si="1"/>
        <v>0</v>
      </c>
      <c r="N22">
        <f t="shared" si="0"/>
        <v>0</v>
      </c>
      <c r="Z22">
        <v>5</v>
      </c>
      <c r="AB22" t="e">
        <f t="shared" si="2"/>
        <v>#REF!</v>
      </c>
    </row>
    <row r="23" spans="2:28">
      <c r="B23" s="120"/>
      <c r="C23" s="17">
        <v>1.05</v>
      </c>
      <c r="D23" t="s">
        <v>51</v>
      </c>
      <c r="E23" s="127">
        <v>15</v>
      </c>
      <c r="F23" s="122" t="s">
        <v>37</v>
      </c>
      <c r="G23" s="132"/>
      <c r="H23" s="127" t="s">
        <v>46</v>
      </c>
      <c r="J23" s="163">
        <f t="shared" si="3"/>
        <v>0</v>
      </c>
      <c r="L23" s="104"/>
      <c r="M23" s="104">
        <f t="shared" si="1"/>
        <v>0</v>
      </c>
      <c r="N23">
        <f t="shared" si="0"/>
        <v>0</v>
      </c>
      <c r="Z23">
        <v>6</v>
      </c>
      <c r="AB23" t="e">
        <f t="shared" si="2"/>
        <v>#REF!</v>
      </c>
    </row>
    <row r="24" spans="2:28">
      <c r="B24" s="120"/>
      <c r="C24" s="17">
        <v>1.06</v>
      </c>
      <c r="D24" t="s">
        <v>52</v>
      </c>
      <c r="E24" s="127">
        <v>10</v>
      </c>
      <c r="F24" s="122" t="s">
        <v>37</v>
      </c>
      <c r="G24" s="132"/>
      <c r="H24" s="127" t="s">
        <v>46</v>
      </c>
      <c r="J24" s="163">
        <f t="shared" si="3"/>
        <v>0</v>
      </c>
      <c r="L24" s="104"/>
      <c r="M24" s="104">
        <f t="shared" si="1"/>
        <v>0</v>
      </c>
      <c r="N24">
        <f t="shared" si="0"/>
        <v>0</v>
      </c>
      <c r="Z24">
        <v>7</v>
      </c>
      <c r="AB24" t="e">
        <f t="shared" si="2"/>
        <v>#REF!</v>
      </c>
    </row>
    <row r="25" spans="2:28">
      <c r="B25" s="120"/>
      <c r="C25" s="17">
        <v>1.07</v>
      </c>
      <c r="D25" t="s">
        <v>53</v>
      </c>
      <c r="E25" s="127">
        <v>5</v>
      </c>
      <c r="F25" s="122" t="s">
        <v>37</v>
      </c>
      <c r="G25" s="132"/>
      <c r="H25" s="127" t="s">
        <v>46</v>
      </c>
      <c r="J25" s="163">
        <f t="shared" si="3"/>
        <v>0</v>
      </c>
      <c r="L25" s="104"/>
      <c r="M25" s="104">
        <f t="shared" si="1"/>
        <v>0</v>
      </c>
      <c r="N25">
        <f t="shared" si="0"/>
        <v>0</v>
      </c>
      <c r="Z25">
        <v>8</v>
      </c>
      <c r="AB25" t="e">
        <f t="shared" si="2"/>
        <v>#REF!</v>
      </c>
    </row>
    <row r="26" ht="15.75" spans="2:28">
      <c r="B26" s="120"/>
      <c r="C26" s="17">
        <v>1.08</v>
      </c>
      <c r="D26" t="s">
        <v>54</v>
      </c>
      <c r="E26" s="127">
        <v>5</v>
      </c>
      <c r="F26" s="122" t="s">
        <v>37</v>
      </c>
      <c r="G26" s="132"/>
      <c r="H26" s="127" t="s">
        <v>46</v>
      </c>
      <c r="J26" s="163">
        <f t="shared" si="3"/>
        <v>0</v>
      </c>
      <c r="L26" s="104"/>
      <c r="M26" s="104">
        <f t="shared" si="1"/>
        <v>0</v>
      </c>
      <c r="N26">
        <f t="shared" si="0"/>
        <v>0</v>
      </c>
      <c r="Z26">
        <v>9</v>
      </c>
      <c r="AB26" t="e">
        <f t="shared" si="2"/>
        <v>#REF!</v>
      </c>
    </row>
    <row r="27" ht="15.75" spans="2:13">
      <c r="B27" s="120"/>
      <c r="C27" s="133">
        <v>1.09</v>
      </c>
      <c r="D27" t="s">
        <v>55</v>
      </c>
      <c r="E27" s="127">
        <v>5</v>
      </c>
      <c r="F27" s="122"/>
      <c r="G27" s="132"/>
      <c r="H27" s="130">
        <f>'Category 1 Data'!C29</f>
        <v>0</v>
      </c>
      <c r="J27" s="163">
        <f>H27*E27</f>
        <v>0</v>
      </c>
      <c r="L27" s="166" t="s">
        <v>48</v>
      </c>
      <c r="M27" s="104">
        <f t="shared" si="1"/>
        <v>0</v>
      </c>
    </row>
    <row r="28" spans="2:28">
      <c r="B28" s="120"/>
      <c r="C28" s="134">
        <v>1.1</v>
      </c>
      <c r="D28" t="s">
        <v>56</v>
      </c>
      <c r="E28" s="127">
        <v>5</v>
      </c>
      <c r="F28" s="122" t="s">
        <v>37</v>
      </c>
      <c r="G28" s="132"/>
      <c r="H28" s="127" t="s">
        <v>46</v>
      </c>
      <c r="J28" s="163">
        <f t="shared" si="3"/>
        <v>0</v>
      </c>
      <c r="L28" s="104"/>
      <c r="M28" s="104">
        <f t="shared" si="1"/>
        <v>0</v>
      </c>
      <c r="N28">
        <f t="shared" si="0"/>
        <v>0</v>
      </c>
      <c r="Z28">
        <v>11</v>
      </c>
      <c r="AB28" t="e">
        <f>#REF!+1</f>
        <v>#REF!</v>
      </c>
    </row>
    <row r="29" spans="2:28">
      <c r="B29" s="120"/>
      <c r="C29" s="17">
        <v>1.11</v>
      </c>
      <c r="D29" t="s">
        <v>57</v>
      </c>
      <c r="E29" s="127">
        <v>10</v>
      </c>
      <c r="F29" s="122" t="s">
        <v>37</v>
      </c>
      <c r="G29" s="132"/>
      <c r="H29" s="127" t="s">
        <v>46</v>
      </c>
      <c r="J29" s="163">
        <f t="shared" si="3"/>
        <v>0</v>
      </c>
      <c r="L29" s="104"/>
      <c r="M29" s="104">
        <f t="shared" si="1"/>
        <v>0</v>
      </c>
      <c r="N29">
        <f t="shared" si="0"/>
        <v>0</v>
      </c>
      <c r="Z29">
        <v>12</v>
      </c>
      <c r="AB29" t="e">
        <f t="shared" si="2"/>
        <v>#REF!</v>
      </c>
    </row>
    <row r="30" spans="2:28">
      <c r="B30" s="120"/>
      <c r="C30" s="17">
        <v>1.12</v>
      </c>
      <c r="D30" t="s">
        <v>58</v>
      </c>
      <c r="E30" s="127">
        <v>20</v>
      </c>
      <c r="F30" s="122" t="s">
        <v>37</v>
      </c>
      <c r="G30" s="132"/>
      <c r="H30" s="127" t="s">
        <v>46</v>
      </c>
      <c r="J30" s="163">
        <f t="shared" si="3"/>
        <v>0</v>
      </c>
      <c r="L30" s="104"/>
      <c r="M30" s="104">
        <f t="shared" si="1"/>
        <v>0</v>
      </c>
      <c r="N30">
        <f t="shared" si="0"/>
        <v>0</v>
      </c>
      <c r="Z30">
        <v>13</v>
      </c>
      <c r="AB30" t="e">
        <f t="shared" si="2"/>
        <v>#REF!</v>
      </c>
    </row>
    <row r="31" spans="2:13">
      <c r="B31" s="120"/>
      <c r="C31" s="17">
        <v>1.13</v>
      </c>
      <c r="D31" t="s">
        <v>59</v>
      </c>
      <c r="E31" s="127">
        <v>10</v>
      </c>
      <c r="F31" s="122" t="s">
        <v>37</v>
      </c>
      <c r="G31" s="132"/>
      <c r="H31" s="127"/>
      <c r="J31" s="163">
        <f t="shared" si="3"/>
        <v>0</v>
      </c>
      <c r="L31" s="104"/>
      <c r="M31" s="104">
        <f t="shared" si="1"/>
        <v>0</v>
      </c>
    </row>
    <row r="32" spans="2:28">
      <c r="B32" s="120"/>
      <c r="C32" s="17">
        <v>1.14</v>
      </c>
      <c r="D32" t="s">
        <v>60</v>
      </c>
      <c r="E32" s="127">
        <v>10</v>
      </c>
      <c r="F32" s="122" t="s">
        <v>37</v>
      </c>
      <c r="G32" s="132"/>
      <c r="H32" s="127" t="s">
        <v>46</v>
      </c>
      <c r="J32" s="163">
        <f t="shared" si="3"/>
        <v>0</v>
      </c>
      <c r="L32" s="104"/>
      <c r="M32" s="104">
        <f t="shared" si="1"/>
        <v>0</v>
      </c>
      <c r="N32">
        <f t="shared" ref="N32:N37" si="4">IF(F32="Yes",1,0)</f>
        <v>0</v>
      </c>
      <c r="Z32">
        <v>14</v>
      </c>
      <c r="AB32" t="e">
        <f>AB30+1</f>
        <v>#REF!</v>
      </c>
    </row>
    <row r="33" ht="30.75" spans="2:28">
      <c r="B33" s="120"/>
      <c r="C33" s="17">
        <v>1.15</v>
      </c>
      <c r="D33" s="135" t="s">
        <v>61</v>
      </c>
      <c r="E33" s="136">
        <v>10</v>
      </c>
      <c r="F33" s="137" t="s">
        <v>37</v>
      </c>
      <c r="G33" s="138"/>
      <c r="H33" s="136" t="s">
        <v>46</v>
      </c>
      <c r="I33" s="167"/>
      <c r="J33" s="168">
        <f t="shared" si="3"/>
        <v>0</v>
      </c>
      <c r="K33" s="110"/>
      <c r="L33" s="104"/>
      <c r="M33" s="104">
        <f t="shared" si="1"/>
        <v>0</v>
      </c>
      <c r="N33">
        <f t="shared" si="4"/>
        <v>0</v>
      </c>
      <c r="Z33">
        <v>16</v>
      </c>
      <c r="AB33" t="e">
        <f>#REF!+1</f>
        <v>#REF!</v>
      </c>
    </row>
    <row r="34" ht="30.75" spans="2:28">
      <c r="B34" s="120"/>
      <c r="C34" s="139">
        <v>1.16</v>
      </c>
      <c r="D34" s="135" t="s">
        <v>62</v>
      </c>
      <c r="E34" s="136">
        <v>10</v>
      </c>
      <c r="F34" s="140" t="str">
        <f>IF((H34&gt;0),"Yes","No")</f>
        <v>No</v>
      </c>
      <c r="G34" s="132"/>
      <c r="H34" s="141">
        <f>'Category 1 Data'!F18</f>
        <v>0</v>
      </c>
      <c r="J34" s="168">
        <f>H34</f>
        <v>0</v>
      </c>
      <c r="K34" s="110"/>
      <c r="L34" s="166" t="s">
        <v>48</v>
      </c>
      <c r="M34" s="104">
        <f t="shared" si="1"/>
        <v>0</v>
      </c>
      <c r="N34">
        <f>IF(OR(H34&gt;0,H35&gt;0),1,0)</f>
        <v>0</v>
      </c>
      <c r="Z34">
        <v>18</v>
      </c>
      <c r="AB34" t="e">
        <f>#REF!+1</f>
        <v>#REF!</v>
      </c>
    </row>
    <row r="35" ht="15.75" spans="2:28">
      <c r="B35" s="120"/>
      <c r="C35" s="142">
        <v>1.17</v>
      </c>
      <c r="D35" t="s">
        <v>63</v>
      </c>
      <c r="E35" s="127">
        <v>5</v>
      </c>
      <c r="F35" s="140" t="str">
        <f>IF((H35&gt;0),"Yes","No")</f>
        <v>No</v>
      </c>
      <c r="G35" s="132"/>
      <c r="H35" s="130">
        <f>'Category 1 Data'!I18</f>
        <v>0</v>
      </c>
      <c r="J35" s="168">
        <f>H35</f>
        <v>0</v>
      </c>
      <c r="K35" s="110"/>
      <c r="L35" s="22" t="s">
        <v>48</v>
      </c>
      <c r="M35" s="104">
        <f t="shared" si="1"/>
        <v>0</v>
      </c>
      <c r="Z35">
        <v>20</v>
      </c>
      <c r="AB35" t="e">
        <f>#REF!+1</f>
        <v>#REF!</v>
      </c>
    </row>
    <row r="36" ht="15.75" spans="2:28">
      <c r="B36" s="120"/>
      <c r="C36" s="143">
        <v>1.18</v>
      </c>
      <c r="D36" t="s">
        <v>64</v>
      </c>
      <c r="E36" s="127">
        <v>5</v>
      </c>
      <c r="F36" s="129" t="str">
        <f>IF((H36&gt;0),"Yes","No")</f>
        <v>No</v>
      </c>
      <c r="G36" s="132"/>
      <c r="H36" s="130">
        <f>'Category 1 Data'!K18</f>
        <v>0</v>
      </c>
      <c r="J36" s="163">
        <f>E36*H36</f>
        <v>0</v>
      </c>
      <c r="L36" s="22" t="s">
        <v>48</v>
      </c>
      <c r="M36" s="104">
        <f t="shared" si="1"/>
        <v>0</v>
      </c>
      <c r="N36">
        <f t="shared" si="4"/>
        <v>0</v>
      </c>
      <c r="Z36">
        <v>22</v>
      </c>
      <c r="AB36" t="e">
        <f>#REF!+1</f>
        <v>#REF!</v>
      </c>
    </row>
    <row r="37" ht="15.75" spans="2:28">
      <c r="B37" s="120"/>
      <c r="C37" s="144">
        <v>1.19</v>
      </c>
      <c r="D37" t="s">
        <v>65</v>
      </c>
      <c r="E37" s="127">
        <v>5</v>
      </c>
      <c r="F37" s="129" t="str">
        <f>IF((H37&gt;0),"Yes","No")</f>
        <v>No</v>
      </c>
      <c r="G37" s="132"/>
      <c r="H37" s="145">
        <f>'Category 1 Data'!C51</f>
        <v>0</v>
      </c>
      <c r="J37" s="163">
        <f>E37*H37</f>
        <v>0</v>
      </c>
      <c r="L37" s="22" t="s">
        <v>48</v>
      </c>
      <c r="M37" s="104">
        <f t="shared" si="1"/>
        <v>0</v>
      </c>
      <c r="N37">
        <f t="shared" si="4"/>
        <v>0</v>
      </c>
      <c r="Z37">
        <v>23</v>
      </c>
      <c r="AB37" t="e">
        <f>AB36+1</f>
        <v>#REF!</v>
      </c>
    </row>
    <row r="38" ht="30.75" spans="2:28">
      <c r="B38" s="120"/>
      <c r="E38" s="98" t="s">
        <v>66</v>
      </c>
      <c r="F38" s="146">
        <f>N38</f>
        <v>0</v>
      </c>
      <c r="H38" s="98" t="s">
        <v>67</v>
      </c>
      <c r="J38" s="169">
        <f>SUM(J19:J37)</f>
        <v>0</v>
      </c>
      <c r="K38" s="110"/>
      <c r="N38">
        <f>SUM(N19:N37)</f>
        <v>0</v>
      </c>
      <c r="Z38">
        <v>24</v>
      </c>
      <c r="AB38" t="e">
        <f>AB37+1</f>
        <v>#REF!</v>
      </c>
    </row>
    <row r="39" ht="16.5" spans="2:28">
      <c r="B39" s="123"/>
      <c r="C39" s="124"/>
      <c r="D39" s="125"/>
      <c r="E39" s="124"/>
      <c r="F39" s="125"/>
      <c r="G39" s="125"/>
      <c r="H39" s="124"/>
      <c r="I39" s="125"/>
      <c r="J39" s="164"/>
      <c r="Z39">
        <v>25</v>
      </c>
      <c r="AB39" t="e">
        <f t="shared" si="2"/>
        <v>#REF!</v>
      </c>
    </row>
    <row r="40" ht="15.75" spans="26:28">
      <c r="Z40">
        <v>26</v>
      </c>
      <c r="AB40" t="e">
        <f t="shared" si="2"/>
        <v>#REF!</v>
      </c>
    </row>
    <row r="41" ht="29.25" customHeight="1" spans="2:28">
      <c r="B41" s="116" t="s">
        <v>68</v>
      </c>
      <c r="C41" s="117"/>
      <c r="D41" s="118" t="s">
        <v>69</v>
      </c>
      <c r="E41" s="119" t="s">
        <v>42</v>
      </c>
      <c r="F41" s="119" t="s">
        <v>33</v>
      </c>
      <c r="G41" s="117"/>
      <c r="H41" s="119" t="s">
        <v>43</v>
      </c>
      <c r="I41" s="160"/>
      <c r="J41" s="165" t="s">
        <v>44</v>
      </c>
      <c r="M41" s="162" t="s">
        <v>34</v>
      </c>
      <c r="Z41">
        <v>27</v>
      </c>
      <c r="AB41" t="e">
        <f t="shared" si="2"/>
        <v>#REF!</v>
      </c>
    </row>
    <row r="42" ht="30" customHeight="1" spans="2:28">
      <c r="B42" s="120"/>
      <c r="C42" s="110">
        <v>2.01</v>
      </c>
      <c r="D42" s="135" t="s">
        <v>70</v>
      </c>
      <c r="E42" s="110">
        <v>10</v>
      </c>
      <c r="F42" s="147" t="s">
        <v>37</v>
      </c>
      <c r="H42" s="110" t="s">
        <v>46</v>
      </c>
      <c r="J42" s="161">
        <f>IF(OR(F42="Yes",F42="yes"),IF(OR(F43="Yes",F43="yes"),0,E42),0)</f>
        <v>0</v>
      </c>
      <c r="N42" s="110"/>
      <c r="Z42">
        <v>29</v>
      </c>
      <c r="AB42" t="e">
        <f>#REF!+1</f>
        <v>#REF!</v>
      </c>
    </row>
    <row r="43" spans="2:28">
      <c r="B43" s="120"/>
      <c r="C43" s="17">
        <v>2.02</v>
      </c>
      <c r="D43" t="s">
        <v>71</v>
      </c>
      <c r="E43" s="17">
        <v>25</v>
      </c>
      <c r="F43" s="147" t="s">
        <v>37</v>
      </c>
      <c r="H43" s="110" t="s">
        <v>46</v>
      </c>
      <c r="J43" s="168">
        <f>(IF(F43="Yes",E43,0))</f>
        <v>0</v>
      </c>
      <c r="K43" s="110"/>
      <c r="Z43">
        <v>30</v>
      </c>
      <c r="AB43" t="e">
        <f t="shared" si="2"/>
        <v>#REF!</v>
      </c>
    </row>
    <row r="44" spans="2:28">
      <c r="B44" s="120"/>
      <c r="C44" s="17">
        <v>2.03</v>
      </c>
      <c r="D44" t="s">
        <v>72</v>
      </c>
      <c r="E44" s="17">
        <v>15</v>
      </c>
      <c r="F44" s="137" t="s">
        <v>37</v>
      </c>
      <c r="H44" s="110" t="s">
        <v>46</v>
      </c>
      <c r="J44" s="168">
        <f>(IF(F44="Yes",1,0))*E44</f>
        <v>0</v>
      </c>
      <c r="K44" s="110"/>
      <c r="AB44" t="e">
        <f t="shared" si="2"/>
        <v>#REF!</v>
      </c>
    </row>
    <row r="45" ht="15.75" spans="2:28">
      <c r="B45" s="120"/>
      <c r="C45" s="148">
        <v>2.04</v>
      </c>
      <c r="D45" t="s">
        <v>73</v>
      </c>
      <c r="E45" s="17">
        <v>5</v>
      </c>
      <c r="F45" s="149" t="str">
        <f>IF((H45&gt;0),"Yes","No")</f>
        <v>No</v>
      </c>
      <c r="H45" s="150">
        <f>'Category 2a Data'!E6</f>
        <v>0</v>
      </c>
      <c r="J45" s="163">
        <f>E45*H45</f>
        <v>0</v>
      </c>
      <c r="L45" s="22" t="s">
        <v>74</v>
      </c>
      <c r="M45" s="17"/>
      <c r="N45" s="17"/>
      <c r="AB45" t="e">
        <f t="shared" si="2"/>
        <v>#REF!</v>
      </c>
    </row>
    <row r="46" ht="30" customHeight="1" spans="2:28">
      <c r="B46" s="120"/>
      <c r="C46" s="151">
        <v>2.05</v>
      </c>
      <c r="D46" s="135" t="s">
        <v>75</v>
      </c>
      <c r="E46" s="110">
        <v>10</v>
      </c>
      <c r="F46" s="149" t="str">
        <f>IF((H46&gt;0),"Yes","No")</f>
        <v>No</v>
      </c>
      <c r="H46" s="152">
        <f>'Category 2a Data'!J6</f>
        <v>0</v>
      </c>
      <c r="J46" s="168">
        <f>E46*H46</f>
        <v>0</v>
      </c>
      <c r="K46" s="110"/>
      <c r="L46" s="166" t="s">
        <v>74</v>
      </c>
      <c r="M46" s="110"/>
      <c r="AB46" t="e">
        <f t="shared" si="2"/>
        <v>#REF!</v>
      </c>
    </row>
    <row r="47" ht="15.75" spans="2:28">
      <c r="B47" s="120"/>
      <c r="C47" s="17">
        <v>2.06</v>
      </c>
      <c r="D47" t="s">
        <v>76</v>
      </c>
      <c r="E47" s="17">
        <v>10</v>
      </c>
      <c r="F47" s="137" t="s">
        <v>37</v>
      </c>
      <c r="H47" s="110" t="s">
        <v>46</v>
      </c>
      <c r="J47" s="168">
        <f>(IF(F47="Yes",1,0))*E47</f>
        <v>0</v>
      </c>
      <c r="K47" s="110"/>
      <c r="L47" s="22"/>
      <c r="M47" s="17"/>
      <c r="AB47" t="e">
        <f t="shared" si="2"/>
        <v>#REF!</v>
      </c>
    </row>
    <row r="48" ht="30" customHeight="1" spans="2:28">
      <c r="B48" s="120"/>
      <c r="C48" s="153">
        <v>2.07</v>
      </c>
      <c r="D48" s="135" t="s">
        <v>77</v>
      </c>
      <c r="E48" s="110">
        <v>5</v>
      </c>
      <c r="F48" s="149" t="s">
        <v>37</v>
      </c>
      <c r="H48" s="152">
        <f>'Category 2b Data'!E6</f>
        <v>0</v>
      </c>
      <c r="J48" s="168">
        <f>(IF(F48="Yes",1,0))*E48*H48</f>
        <v>0</v>
      </c>
      <c r="K48" s="110"/>
      <c r="L48" s="166" t="s">
        <v>74</v>
      </c>
      <c r="M48" s="170" t="s">
        <v>78</v>
      </c>
      <c r="AB48" t="e">
        <f>#REF!+1</f>
        <v>#REF!</v>
      </c>
    </row>
    <row r="49" spans="2:28">
      <c r="B49" s="120"/>
      <c r="C49" s="17">
        <v>2.08</v>
      </c>
      <c r="D49" t="s">
        <v>79</v>
      </c>
      <c r="E49" s="17">
        <v>10</v>
      </c>
      <c r="F49" s="137" t="s">
        <v>37</v>
      </c>
      <c r="H49" s="110" t="s">
        <v>46</v>
      </c>
      <c r="J49" s="168">
        <f>(IF(F49="Yes",1,0))*E49</f>
        <v>0</v>
      </c>
      <c r="K49" s="110"/>
      <c r="L49" s="22"/>
      <c r="O49" s="162" t="s">
        <v>80</v>
      </c>
      <c r="AB49" t="e">
        <f t="shared" si="2"/>
        <v>#REF!</v>
      </c>
    </row>
    <row r="50" ht="30" customHeight="1" spans="2:28">
      <c r="B50" s="120"/>
      <c r="C50" s="110">
        <v>2.09</v>
      </c>
      <c r="D50" s="135" t="s">
        <v>81</v>
      </c>
      <c r="E50" s="110">
        <v>20</v>
      </c>
      <c r="F50" s="137" t="s">
        <v>37</v>
      </c>
      <c r="H50" s="110" t="s">
        <v>46</v>
      </c>
      <c r="J50" s="168">
        <f t="shared" ref="J50:J84" si="5">(IF(F50="Yes",1,0))*E50</f>
        <v>0</v>
      </c>
      <c r="K50" s="110"/>
      <c r="L50" s="22"/>
      <c r="AB50" t="e">
        <f t="shared" si="2"/>
        <v>#REF!</v>
      </c>
    </row>
    <row r="51" spans="2:28">
      <c r="B51" s="120"/>
      <c r="C51" s="17">
        <v>2.1</v>
      </c>
      <c r="D51" t="s">
        <v>82</v>
      </c>
      <c r="E51" s="17">
        <v>10</v>
      </c>
      <c r="F51" s="137" t="s">
        <v>37</v>
      </c>
      <c r="H51" s="110" t="s">
        <v>46</v>
      </c>
      <c r="J51" s="168">
        <f t="shared" si="5"/>
        <v>0</v>
      </c>
      <c r="K51" s="110"/>
      <c r="L51" s="22"/>
      <c r="AB51" t="e">
        <f t="shared" si="2"/>
        <v>#REF!</v>
      </c>
    </row>
    <row r="52" spans="2:28">
      <c r="B52" s="120"/>
      <c r="C52" s="110">
        <v>2.11</v>
      </c>
      <c r="D52" t="s">
        <v>83</v>
      </c>
      <c r="E52" s="17">
        <v>50</v>
      </c>
      <c r="F52" s="137" t="s">
        <v>37</v>
      </c>
      <c r="H52" s="110" t="s">
        <v>46</v>
      </c>
      <c r="J52" s="168">
        <f t="shared" si="5"/>
        <v>0</v>
      </c>
      <c r="K52" s="110"/>
      <c r="L52" s="22"/>
      <c r="AB52" t="e">
        <f t="shared" si="2"/>
        <v>#REF!</v>
      </c>
    </row>
    <row r="53" ht="30" customHeight="1" spans="2:28">
      <c r="B53" s="120"/>
      <c r="C53" s="17">
        <v>2.12</v>
      </c>
      <c r="D53" s="135" t="s">
        <v>84</v>
      </c>
      <c r="E53" s="110">
        <v>10</v>
      </c>
      <c r="F53" s="137" t="s">
        <v>37</v>
      </c>
      <c r="H53" s="110" t="s">
        <v>46</v>
      </c>
      <c r="J53" s="168">
        <f>IF(OR(F53="Yes",F53="yes"),IF(OR(F54="Yes",F54="yes"),0,E53),0)</f>
        <v>0</v>
      </c>
      <c r="K53" s="110"/>
      <c r="L53" s="22"/>
      <c r="AB53" t="e">
        <f t="shared" si="2"/>
        <v>#REF!</v>
      </c>
    </row>
    <row r="54" ht="30" customHeight="1" spans="2:28">
      <c r="B54" s="120"/>
      <c r="C54" s="110">
        <v>2.13</v>
      </c>
      <c r="D54" s="135" t="s">
        <v>85</v>
      </c>
      <c r="E54" s="110">
        <v>15</v>
      </c>
      <c r="F54" s="137" t="s">
        <v>37</v>
      </c>
      <c r="H54" s="110" t="s">
        <v>46</v>
      </c>
      <c r="J54" s="168">
        <f>(IF(F54="Yes",E54,0))</f>
        <v>0</v>
      </c>
      <c r="K54" s="110"/>
      <c r="L54" s="22"/>
      <c r="AB54" t="e">
        <f t="shared" si="2"/>
        <v>#REF!</v>
      </c>
    </row>
    <row r="55" ht="30" customHeight="1" spans="2:12">
      <c r="B55" s="120"/>
      <c r="C55" s="17">
        <v>2.14</v>
      </c>
      <c r="D55" s="135" t="s">
        <v>86</v>
      </c>
      <c r="E55" s="110">
        <v>10</v>
      </c>
      <c r="F55" s="137" t="s">
        <v>37</v>
      </c>
      <c r="H55" s="154" t="s">
        <v>46</v>
      </c>
      <c r="J55" s="168">
        <f>(IF(F55="Yes",E55,0))</f>
        <v>0</v>
      </c>
      <c r="K55" s="110"/>
      <c r="L55" s="22"/>
    </row>
    <row r="56" ht="30" customHeight="1" spans="2:28">
      <c r="B56" s="120"/>
      <c r="C56" s="110">
        <v>2.15</v>
      </c>
      <c r="D56" s="135" t="s">
        <v>87</v>
      </c>
      <c r="E56" s="110">
        <v>10</v>
      </c>
      <c r="F56" s="137" t="s">
        <v>37</v>
      </c>
      <c r="H56" s="110" t="s">
        <v>46</v>
      </c>
      <c r="J56" s="168">
        <f>IF(OR(F56="Yes",F56="yes"),IF(OR(F57="Yes",F57="yes"),0,E56),0)</f>
        <v>0</v>
      </c>
      <c r="K56" s="110"/>
      <c r="L56" s="22"/>
      <c r="AB56" t="e">
        <f>AB54+1</f>
        <v>#REF!</v>
      </c>
    </row>
    <row r="57" ht="30" customHeight="1" spans="2:28">
      <c r="B57" s="120"/>
      <c r="C57" s="106">
        <v>2.16</v>
      </c>
      <c r="D57" s="135" t="s">
        <v>88</v>
      </c>
      <c r="E57" s="110">
        <v>15</v>
      </c>
      <c r="F57" s="137" t="s">
        <v>37</v>
      </c>
      <c r="H57" s="110" t="s">
        <v>46</v>
      </c>
      <c r="J57" s="168">
        <f>(IF(F57="Yes",E57,0))</f>
        <v>0</v>
      </c>
      <c r="K57" s="110"/>
      <c r="L57" s="22"/>
      <c r="AB57" t="e">
        <f t="shared" si="2"/>
        <v>#REF!</v>
      </c>
    </row>
    <row r="58" ht="30" customHeight="1" spans="2:12">
      <c r="B58" s="120"/>
      <c r="C58" s="110">
        <v>2.17</v>
      </c>
      <c r="D58" s="135" t="s">
        <v>89</v>
      </c>
      <c r="E58" s="110">
        <v>10</v>
      </c>
      <c r="F58" s="137" t="s">
        <v>37</v>
      </c>
      <c r="H58" s="154" t="s">
        <v>46</v>
      </c>
      <c r="J58" s="168">
        <f>(IF(F58="Yes",E58,0))</f>
        <v>0</v>
      </c>
      <c r="K58" s="110"/>
      <c r="L58" s="22"/>
    </row>
    <row r="59" ht="30" customHeight="1" spans="2:13">
      <c r="B59" s="120"/>
      <c r="C59" s="155">
        <v>2.18</v>
      </c>
      <c r="D59" s="156" t="s">
        <v>90</v>
      </c>
      <c r="E59" s="110">
        <v>15</v>
      </c>
      <c r="F59" s="137"/>
      <c r="H59" s="152">
        <f>'Category 2b Data'!E50</f>
        <v>0</v>
      </c>
      <c r="J59" s="168">
        <f>E59*H59</f>
        <v>0</v>
      </c>
      <c r="K59" s="110"/>
      <c r="L59" s="166" t="s">
        <v>74</v>
      </c>
      <c r="M59" s="162" t="s">
        <v>91</v>
      </c>
    </row>
    <row r="60" ht="30" customHeight="1" spans="2:28">
      <c r="B60" s="120"/>
      <c r="C60" s="157">
        <v>2.19</v>
      </c>
      <c r="D60" s="135" t="s">
        <v>92</v>
      </c>
      <c r="E60" s="110">
        <v>1</v>
      </c>
      <c r="F60" s="158" t="s">
        <v>37</v>
      </c>
      <c r="H60" s="152">
        <f>'Category 2b Data'!J6</f>
        <v>0</v>
      </c>
      <c r="J60" s="168">
        <f>(IF(F60="Yes",1,0))*E60*H60</f>
        <v>0</v>
      </c>
      <c r="K60" s="110"/>
      <c r="L60" s="166" t="s">
        <v>74</v>
      </c>
      <c r="M60" s="50"/>
      <c r="AB60" t="e">
        <f>AB57+1</f>
        <v>#REF!</v>
      </c>
    </row>
    <row r="61" spans="2:28">
      <c r="B61" s="120"/>
      <c r="C61" s="134">
        <v>2.2</v>
      </c>
      <c r="D61" t="s">
        <v>93</v>
      </c>
      <c r="E61" s="17">
        <v>25</v>
      </c>
      <c r="F61" s="137" t="s">
        <v>37</v>
      </c>
      <c r="H61" s="159" t="s">
        <v>46</v>
      </c>
      <c r="J61" s="168">
        <f t="shared" si="5"/>
        <v>0</v>
      </c>
      <c r="K61" s="110"/>
      <c r="L61" s="22"/>
      <c r="AB61" t="e">
        <f t="shared" si="2"/>
        <v>#REF!</v>
      </c>
    </row>
    <row r="62" ht="30" spans="2:13">
      <c r="B62" s="120"/>
      <c r="C62" s="110">
        <v>2.21</v>
      </c>
      <c r="D62" s="135" t="s">
        <v>94</v>
      </c>
      <c r="E62" s="17">
        <v>25</v>
      </c>
      <c r="F62" s="137" t="s">
        <v>37</v>
      </c>
      <c r="H62" s="110" t="s">
        <v>46</v>
      </c>
      <c r="J62" s="168">
        <f t="shared" si="5"/>
        <v>0</v>
      </c>
      <c r="K62" s="110"/>
      <c r="L62" s="22"/>
      <c r="M62" s="86"/>
    </row>
    <row r="63" spans="2:28">
      <c r="B63" s="120"/>
      <c r="C63" s="17">
        <v>2.22</v>
      </c>
      <c r="D63" t="s">
        <v>95</v>
      </c>
      <c r="E63" s="17">
        <v>25</v>
      </c>
      <c r="F63" s="137" t="s">
        <v>37</v>
      </c>
      <c r="H63" s="110" t="s">
        <v>46</v>
      </c>
      <c r="J63" s="168">
        <f t="shared" si="5"/>
        <v>0</v>
      </c>
      <c r="K63" s="110"/>
      <c r="L63" s="22"/>
      <c r="AB63" t="e">
        <f>AB61+1</f>
        <v>#REF!</v>
      </c>
    </row>
    <row r="64" ht="30" customHeight="1" spans="2:28">
      <c r="B64" s="120"/>
      <c r="C64" s="110">
        <v>2.23</v>
      </c>
      <c r="D64" s="135" t="s">
        <v>96</v>
      </c>
      <c r="E64" s="110">
        <v>15</v>
      </c>
      <c r="F64" s="137" t="s">
        <v>37</v>
      </c>
      <c r="H64" s="110" t="s">
        <v>46</v>
      </c>
      <c r="J64" s="168">
        <f t="shared" si="5"/>
        <v>0</v>
      </c>
      <c r="K64" s="110"/>
      <c r="L64" s="22"/>
      <c r="AB64" t="e">
        <f t="shared" si="2"/>
        <v>#REF!</v>
      </c>
    </row>
    <row r="65" ht="30" customHeight="1" spans="2:12">
      <c r="B65" s="120"/>
      <c r="C65" s="17">
        <v>2.24</v>
      </c>
      <c r="D65" s="135" t="s">
        <v>97</v>
      </c>
      <c r="E65" s="110">
        <v>15</v>
      </c>
      <c r="F65" s="137" t="s">
        <v>37</v>
      </c>
      <c r="H65" s="110" t="s">
        <v>46</v>
      </c>
      <c r="J65" s="168">
        <f t="shared" ref="J65" si="6">(IF(F65="Yes",1,0))*E65</f>
        <v>0</v>
      </c>
      <c r="K65" s="110"/>
      <c r="L65" s="22"/>
    </row>
    <row r="66" ht="30.75" spans="2:28">
      <c r="B66" s="120"/>
      <c r="E66" s="98" t="s">
        <v>66</v>
      </c>
      <c r="F66" s="146">
        <f>COUNTIF(F42:F64,"Yes")</f>
        <v>0</v>
      </c>
      <c r="H66" s="98" t="s">
        <v>98</v>
      </c>
      <c r="J66" s="169">
        <f>SUM(J42:J64)</f>
        <v>0</v>
      </c>
      <c r="K66" s="110"/>
      <c r="L66" s="22"/>
      <c r="Z66">
        <v>24</v>
      </c>
      <c r="AB66" t="e">
        <f>AB64+1</f>
        <v>#REF!</v>
      </c>
    </row>
    <row r="67" ht="16.5" spans="2:28">
      <c r="B67" s="123"/>
      <c r="C67" s="124"/>
      <c r="D67" s="125"/>
      <c r="E67" s="124"/>
      <c r="F67" s="124"/>
      <c r="G67" s="125"/>
      <c r="H67" s="124"/>
      <c r="I67" s="125"/>
      <c r="J67" s="178"/>
      <c r="K67" s="110"/>
      <c r="L67" s="22"/>
      <c r="AB67" t="e">
        <f t="shared" si="2"/>
        <v>#REF!</v>
      </c>
    </row>
    <row r="68" ht="15.75" spans="6:28">
      <c r="F68" s="17"/>
      <c r="J68" s="110"/>
      <c r="K68" s="110"/>
      <c r="L68" s="22"/>
      <c r="AB68" t="e">
        <f t="shared" si="2"/>
        <v>#REF!</v>
      </c>
    </row>
    <row r="69" ht="30" customHeight="1" spans="2:26">
      <c r="B69" s="116" t="s">
        <v>99</v>
      </c>
      <c r="C69" s="117"/>
      <c r="D69" s="171" t="s">
        <v>100</v>
      </c>
      <c r="E69" s="119" t="s">
        <v>42</v>
      </c>
      <c r="F69" s="119" t="s">
        <v>33</v>
      </c>
      <c r="G69" s="117"/>
      <c r="H69" s="119" t="s">
        <v>43</v>
      </c>
      <c r="I69" s="160"/>
      <c r="J69" s="165" t="s">
        <v>44</v>
      </c>
      <c r="L69" s="22"/>
      <c r="M69" s="162" t="s">
        <v>34</v>
      </c>
      <c r="Z69" t="s">
        <v>37</v>
      </c>
    </row>
    <row r="70" spans="2:28">
      <c r="B70" s="120"/>
      <c r="C70" s="17">
        <v>3.01</v>
      </c>
      <c r="D70" t="s">
        <v>101</v>
      </c>
      <c r="E70" s="17">
        <v>25</v>
      </c>
      <c r="F70" s="137" t="s">
        <v>37</v>
      </c>
      <c r="H70" s="110" t="s">
        <v>46</v>
      </c>
      <c r="J70" s="168">
        <f t="shared" si="5"/>
        <v>0</v>
      </c>
      <c r="K70" s="110"/>
      <c r="L70" s="22"/>
      <c r="AB70">
        <f t="shared" si="2"/>
        <v>1</v>
      </c>
    </row>
    <row r="71" spans="2:28">
      <c r="B71" s="120"/>
      <c r="C71" s="17">
        <v>3.02</v>
      </c>
      <c r="D71" t="s">
        <v>102</v>
      </c>
      <c r="E71" s="17">
        <v>25</v>
      </c>
      <c r="F71" s="137" t="s">
        <v>37</v>
      </c>
      <c r="H71" s="110" t="s">
        <v>46</v>
      </c>
      <c r="J71" s="168">
        <f t="shared" si="5"/>
        <v>0</v>
      </c>
      <c r="K71" s="110"/>
      <c r="L71" s="22"/>
      <c r="AB71">
        <f t="shared" si="2"/>
        <v>2</v>
      </c>
    </row>
    <row r="72" spans="2:28">
      <c r="B72" s="120"/>
      <c r="C72" s="17">
        <v>3.03</v>
      </c>
      <c r="D72" t="s">
        <v>103</v>
      </c>
      <c r="E72" s="17">
        <v>25</v>
      </c>
      <c r="F72" s="137" t="s">
        <v>37</v>
      </c>
      <c r="H72" s="110" t="s">
        <v>46</v>
      </c>
      <c r="J72" s="168">
        <f t="shared" si="5"/>
        <v>0</v>
      </c>
      <c r="K72" s="110"/>
      <c r="L72" s="22"/>
      <c r="AB72">
        <f t="shared" si="2"/>
        <v>3</v>
      </c>
    </row>
    <row r="73" ht="15.75" spans="2:28">
      <c r="B73" s="120"/>
      <c r="C73" s="17">
        <v>3.04</v>
      </c>
      <c r="D73" t="s">
        <v>104</v>
      </c>
      <c r="E73" s="17">
        <v>25</v>
      </c>
      <c r="F73" s="137" t="s">
        <v>37</v>
      </c>
      <c r="H73" s="110" t="s">
        <v>46</v>
      </c>
      <c r="J73" s="168">
        <f t="shared" si="5"/>
        <v>0</v>
      </c>
      <c r="K73" s="110"/>
      <c r="L73" s="22"/>
      <c r="AB73">
        <f t="shared" si="2"/>
        <v>4</v>
      </c>
    </row>
    <row r="74" spans="2:28">
      <c r="B74" s="120"/>
      <c r="C74" s="172">
        <v>3.05</v>
      </c>
      <c r="D74" t="s">
        <v>105</v>
      </c>
      <c r="E74" s="17">
        <v>25</v>
      </c>
      <c r="F74" s="137" t="s">
        <v>37</v>
      </c>
      <c r="H74" s="173">
        <f>'Category 3 Data'!E6</f>
        <v>0</v>
      </c>
      <c r="J74" s="168">
        <f>(IF(F74="Yes",H74,0))*E74</f>
        <v>0</v>
      </c>
      <c r="K74" s="110"/>
      <c r="L74" s="166" t="s">
        <v>106</v>
      </c>
      <c r="M74" s="162" t="s">
        <v>78</v>
      </c>
      <c r="AB74" t="e">
        <f>#REF!+1</f>
        <v>#REF!</v>
      </c>
    </row>
    <row r="75" spans="2:28">
      <c r="B75" s="120"/>
      <c r="C75" s="174">
        <v>3.06</v>
      </c>
      <c r="D75" t="s">
        <v>107</v>
      </c>
      <c r="E75" s="17">
        <v>25</v>
      </c>
      <c r="F75" s="137" t="s">
        <v>37</v>
      </c>
      <c r="H75" s="173">
        <f>'Category 3 Data'!J6</f>
        <v>0</v>
      </c>
      <c r="J75" s="168">
        <f>(IF(F75="Yes",H75,0))*E75</f>
        <v>0</v>
      </c>
      <c r="K75" s="110"/>
      <c r="L75" s="166" t="s">
        <v>106</v>
      </c>
      <c r="M75" s="162" t="s">
        <v>78</v>
      </c>
      <c r="AB75" t="e">
        <f t="shared" si="2"/>
        <v>#REF!</v>
      </c>
    </row>
    <row r="76" spans="2:28">
      <c r="B76" s="120"/>
      <c r="C76" s="17">
        <v>3.07</v>
      </c>
      <c r="D76" t="s">
        <v>108</v>
      </c>
      <c r="E76" s="17">
        <v>25</v>
      </c>
      <c r="F76" s="137" t="s">
        <v>37</v>
      </c>
      <c r="H76" s="110" t="s">
        <v>46</v>
      </c>
      <c r="J76" s="168">
        <f t="shared" si="5"/>
        <v>0</v>
      </c>
      <c r="K76" s="110"/>
      <c r="AB76" t="e">
        <f t="shared" si="2"/>
        <v>#REF!</v>
      </c>
    </row>
    <row r="77" ht="30" customHeight="1" spans="2:28">
      <c r="B77" s="120"/>
      <c r="C77" s="17">
        <v>3.08</v>
      </c>
      <c r="D77" s="135" t="s">
        <v>109</v>
      </c>
      <c r="E77" s="110">
        <v>50</v>
      </c>
      <c r="F77" s="137" t="s">
        <v>37</v>
      </c>
      <c r="H77" s="110" t="s">
        <v>46</v>
      </c>
      <c r="J77" s="168">
        <f t="shared" si="5"/>
        <v>0</v>
      </c>
      <c r="K77" s="110"/>
      <c r="AB77" t="e">
        <f t="shared" si="2"/>
        <v>#REF!</v>
      </c>
    </row>
    <row r="78" ht="30" spans="2:28">
      <c r="B78" s="120"/>
      <c r="C78" s="17">
        <v>3.09</v>
      </c>
      <c r="D78" s="135" t="s">
        <v>110</v>
      </c>
      <c r="E78" s="110">
        <v>50</v>
      </c>
      <c r="F78" s="137" t="s">
        <v>37</v>
      </c>
      <c r="H78" s="110" t="s">
        <v>46</v>
      </c>
      <c r="J78" s="168">
        <f t="shared" si="5"/>
        <v>0</v>
      </c>
      <c r="K78" s="110"/>
      <c r="AB78" t="e">
        <f t="shared" si="2"/>
        <v>#REF!</v>
      </c>
    </row>
    <row r="79" spans="2:28">
      <c r="B79" s="120"/>
      <c r="C79" s="17">
        <v>3.1</v>
      </c>
      <c r="D79" t="s">
        <v>111</v>
      </c>
      <c r="E79" s="17">
        <v>50</v>
      </c>
      <c r="F79" s="137" t="s">
        <v>37</v>
      </c>
      <c r="H79" s="110" t="s">
        <v>46</v>
      </c>
      <c r="J79" s="168">
        <f t="shared" si="5"/>
        <v>0</v>
      </c>
      <c r="K79" s="110"/>
      <c r="AB79" t="e">
        <f t="shared" si="2"/>
        <v>#REF!</v>
      </c>
    </row>
    <row r="80" spans="2:28">
      <c r="B80" s="120"/>
      <c r="C80" s="17">
        <v>3.11</v>
      </c>
      <c r="D80" t="s">
        <v>112</v>
      </c>
      <c r="E80" s="17">
        <v>50</v>
      </c>
      <c r="F80" s="137" t="s">
        <v>37</v>
      </c>
      <c r="H80" s="110" t="s">
        <v>46</v>
      </c>
      <c r="J80" s="168">
        <f t="shared" si="5"/>
        <v>0</v>
      </c>
      <c r="K80" s="110"/>
      <c r="AB80" t="e">
        <f t="shared" si="2"/>
        <v>#REF!</v>
      </c>
    </row>
    <row r="81" spans="2:28">
      <c r="B81" s="120"/>
      <c r="C81" s="17">
        <v>3.12</v>
      </c>
      <c r="D81" t="s">
        <v>113</v>
      </c>
      <c r="E81" s="17">
        <v>25</v>
      </c>
      <c r="F81" s="137" t="s">
        <v>37</v>
      </c>
      <c r="H81" s="110" t="s">
        <v>46</v>
      </c>
      <c r="J81" s="168">
        <f t="shared" si="5"/>
        <v>0</v>
      </c>
      <c r="K81" s="110"/>
      <c r="AB81" t="e">
        <f>#REF!+1</f>
        <v>#REF!</v>
      </c>
    </row>
    <row r="82" ht="30" customHeight="1" spans="2:28">
      <c r="B82" s="120"/>
      <c r="C82" s="17">
        <v>3.13</v>
      </c>
      <c r="D82" s="135" t="s">
        <v>114</v>
      </c>
      <c r="E82" s="110">
        <v>25</v>
      </c>
      <c r="F82" s="137" t="s">
        <v>37</v>
      </c>
      <c r="H82" s="110" t="s">
        <v>46</v>
      </c>
      <c r="J82" s="168">
        <f t="shared" si="5"/>
        <v>0</v>
      </c>
      <c r="K82" s="110"/>
      <c r="AB82" t="e">
        <f t="shared" ref="AB82:AB89" si="7">AB81+1</f>
        <v>#REF!</v>
      </c>
    </row>
    <row r="83" ht="30" customHeight="1" spans="2:11">
      <c r="B83" s="120"/>
      <c r="C83" s="17">
        <v>3.14</v>
      </c>
      <c r="D83" s="135" t="s">
        <v>114</v>
      </c>
      <c r="E83" s="110">
        <v>25</v>
      </c>
      <c r="F83" s="137" t="s">
        <v>37</v>
      </c>
      <c r="H83" s="110"/>
      <c r="J83" s="168">
        <f t="shared" si="5"/>
        <v>0</v>
      </c>
      <c r="K83" s="110"/>
    </row>
    <row r="84" ht="30" customHeight="1" spans="2:11">
      <c r="B84" s="120"/>
      <c r="C84" s="17">
        <v>3.15</v>
      </c>
      <c r="D84" s="135" t="s">
        <v>114</v>
      </c>
      <c r="E84" s="110">
        <v>25</v>
      </c>
      <c r="F84" s="137" t="s">
        <v>37</v>
      </c>
      <c r="H84" s="110"/>
      <c r="J84" s="168">
        <f t="shared" si="5"/>
        <v>0</v>
      </c>
      <c r="K84" s="110"/>
    </row>
    <row r="85" ht="30" customHeight="1" spans="2:11">
      <c r="B85" s="120"/>
      <c r="C85" s="110"/>
      <c r="D85" s="135"/>
      <c r="E85" s="110"/>
      <c r="F85" s="137"/>
      <c r="H85" s="110"/>
      <c r="J85" s="168"/>
      <c r="K85" s="110"/>
    </row>
    <row r="86" ht="30.75" spans="2:28">
      <c r="B86" s="120"/>
      <c r="E86" s="98" t="s">
        <v>66</v>
      </c>
      <c r="F86" s="146">
        <f>COUNTIF(F67:F82,"Yes")</f>
        <v>0</v>
      </c>
      <c r="H86" s="98" t="s">
        <v>115</v>
      </c>
      <c r="J86" s="169">
        <f>SUM(J70:J82)</f>
        <v>0</v>
      </c>
      <c r="K86" s="110"/>
      <c r="Z86">
        <v>24</v>
      </c>
      <c r="AB86" t="e">
        <f>AB82+1</f>
        <v>#REF!</v>
      </c>
    </row>
    <row r="87" ht="16.5" spans="2:28">
      <c r="B87" s="123"/>
      <c r="C87" s="124"/>
      <c r="D87" s="125"/>
      <c r="E87" s="124"/>
      <c r="F87" s="125"/>
      <c r="G87" s="125"/>
      <c r="H87" s="124"/>
      <c r="I87" s="125"/>
      <c r="J87" s="164"/>
      <c r="AB87" t="e">
        <f t="shared" si="7"/>
        <v>#REF!</v>
      </c>
    </row>
    <row r="88" ht="15.75" spans="28:28">
      <c r="AB88" t="e">
        <f t="shared" si="7"/>
        <v>#REF!</v>
      </c>
    </row>
    <row r="89" ht="30" customHeight="1" spans="5:28">
      <c r="E89" s="98" t="s">
        <v>29</v>
      </c>
      <c r="F89" s="175">
        <f>F38+F66+F86</f>
        <v>0</v>
      </c>
      <c r="H89" s="110" t="s">
        <v>30</v>
      </c>
      <c r="J89" s="175">
        <f>J38+J66+J86</f>
        <v>0</v>
      </c>
      <c r="K89" s="110"/>
      <c r="L89" s="110"/>
      <c r="AB89" t="e">
        <f t="shared" si="7"/>
        <v>#REF!</v>
      </c>
    </row>
    <row r="90" spans="28:28">
      <c r="AB90" t="e">
        <f t="shared" ref="AB90:AB99" si="8">AB89+1</f>
        <v>#REF!</v>
      </c>
    </row>
    <row r="91" spans="4:28">
      <c r="D91" t="s">
        <v>116</v>
      </c>
      <c r="AB91" t="e">
        <f t="shared" si="8"/>
        <v>#REF!</v>
      </c>
    </row>
    <row r="92" spans="2:28">
      <c r="B92" s="2" t="s">
        <v>117</v>
      </c>
      <c r="D92" s="112"/>
      <c r="AB92" t="e">
        <f t="shared" si="8"/>
        <v>#REF!</v>
      </c>
    </row>
    <row r="93" spans="2:28">
      <c r="B93" s="2" t="s">
        <v>118</v>
      </c>
      <c r="D93" s="112"/>
      <c r="AB93" t="e">
        <f t="shared" si="8"/>
        <v>#REF!</v>
      </c>
    </row>
    <row r="94" spans="2:28">
      <c r="B94" s="2" t="s">
        <v>119</v>
      </c>
      <c r="D94" s="112"/>
      <c r="AB94" t="e">
        <f t="shared" si="8"/>
        <v>#REF!</v>
      </c>
    </row>
    <row r="95" spans="2:28">
      <c r="B95" s="2" t="s">
        <v>120</v>
      </c>
      <c r="D95" s="112"/>
      <c r="AB95" t="e">
        <f>#REF!+1</f>
        <v>#REF!</v>
      </c>
    </row>
    <row r="96" spans="2:28">
      <c r="B96" s="2"/>
      <c r="AB96" t="e">
        <f t="shared" si="8"/>
        <v>#REF!</v>
      </c>
    </row>
    <row r="97" spans="2:28">
      <c r="B97" s="2"/>
      <c r="D97" t="s">
        <v>121</v>
      </c>
      <c r="F97" t="s">
        <v>122</v>
      </c>
      <c r="G97" t="str">
        <f>IF(AND(F13="Yes",F14="Yes",F15="Yes"),"YES","NO")</f>
        <v>NO</v>
      </c>
      <c r="AB97" t="e">
        <f t="shared" si="8"/>
        <v>#REF!</v>
      </c>
    </row>
    <row r="98" customHeight="1" spans="2:28">
      <c r="B98" s="176" t="s">
        <v>123</v>
      </c>
      <c r="D98" s="177"/>
      <c r="F98" t="s">
        <v>124</v>
      </c>
      <c r="G98" t="str">
        <f>IF((F38-10)&gt;-1,"YES","NO")</f>
        <v>NO</v>
      </c>
      <c r="AB98" t="e">
        <f t="shared" si="8"/>
        <v>#REF!</v>
      </c>
    </row>
    <row r="99" spans="2:28">
      <c r="B99" s="2" t="s">
        <v>125</v>
      </c>
      <c r="D99" s="177"/>
      <c r="F99" t="s">
        <v>126</v>
      </c>
      <c r="G99" t="str">
        <f>IF((F66-10)&gt;-1,"YES","NO")</f>
        <v>NO</v>
      </c>
      <c r="AB99" t="e">
        <f t="shared" si="8"/>
        <v>#REF!</v>
      </c>
    </row>
    <row r="100" spans="2:28">
      <c r="B100" s="2" t="s">
        <v>127</v>
      </c>
      <c r="D100" s="177"/>
      <c r="F100" t="s">
        <v>128</v>
      </c>
      <c r="G100" t="str">
        <f>IF((F86-5)&gt;-1,"YES","NO")</f>
        <v>NO</v>
      </c>
      <c r="AB100" t="e">
        <f t="shared" ref="AB100:AB113" si="9">AB99+1</f>
        <v>#REF!</v>
      </c>
    </row>
    <row r="101" spans="6:28">
      <c r="F101" t="s">
        <v>129</v>
      </c>
      <c r="G101" t="str">
        <f>IF(AND(G98="YES",G99="YES",G100="YES"),"YES","NO")</f>
        <v>NO</v>
      </c>
      <c r="AB101" t="e">
        <f t="shared" si="9"/>
        <v>#REF!</v>
      </c>
    </row>
    <row r="102" spans="6:28">
      <c r="F102" t="s">
        <v>130</v>
      </c>
      <c r="G102" t="str">
        <f>IF(J89&gt;500,"YES","NO")</f>
        <v>NO</v>
      </c>
      <c r="AB102" t="e">
        <f t="shared" si="9"/>
        <v>#REF!</v>
      </c>
    </row>
    <row r="103" spans="28:28">
      <c r="AB103" t="e">
        <f t="shared" si="9"/>
        <v>#REF!</v>
      </c>
    </row>
    <row r="104" spans="28:28">
      <c r="AB104" t="e">
        <f t="shared" si="9"/>
        <v>#REF!</v>
      </c>
    </row>
    <row r="105" spans="28:28">
      <c r="AB105" t="e">
        <f t="shared" si="9"/>
        <v>#REF!</v>
      </c>
    </row>
    <row r="106" spans="28:28">
      <c r="AB106" t="e">
        <f t="shared" si="9"/>
        <v>#REF!</v>
      </c>
    </row>
    <row r="107" spans="28:28">
      <c r="AB107" t="e">
        <f t="shared" si="9"/>
        <v>#REF!</v>
      </c>
    </row>
    <row r="108" spans="28:28">
      <c r="AB108" t="e">
        <f t="shared" si="9"/>
        <v>#REF!</v>
      </c>
    </row>
    <row r="109" spans="28:28">
      <c r="AB109" t="e">
        <f t="shared" si="9"/>
        <v>#REF!</v>
      </c>
    </row>
    <row r="110" spans="28:28">
      <c r="AB110" t="e">
        <f t="shared" si="9"/>
        <v>#REF!</v>
      </c>
    </row>
    <row r="111" spans="28:28">
      <c r="AB111" t="e">
        <f t="shared" si="9"/>
        <v>#REF!</v>
      </c>
    </row>
    <row r="112" spans="28:28">
      <c r="AB112" t="e">
        <f t="shared" si="9"/>
        <v>#REF!</v>
      </c>
    </row>
    <row r="113" spans="28:28">
      <c r="AB113" t="e">
        <f t="shared" si="9"/>
        <v>#REF!</v>
      </c>
    </row>
    <row r="114" spans="28:28">
      <c r="AB114" t="e">
        <f t="shared" ref="AB114:AB122" si="10">AB113+1</f>
        <v>#REF!</v>
      </c>
    </row>
    <row r="115" spans="28:28">
      <c r="AB115" t="e">
        <f t="shared" si="10"/>
        <v>#REF!</v>
      </c>
    </row>
    <row r="116" spans="28:28">
      <c r="AB116" t="e">
        <f t="shared" si="10"/>
        <v>#REF!</v>
      </c>
    </row>
    <row r="117" spans="28:28">
      <c r="AB117" t="e">
        <f t="shared" si="10"/>
        <v>#REF!</v>
      </c>
    </row>
    <row r="118" spans="28:28">
      <c r="AB118" t="e">
        <f t="shared" si="10"/>
        <v>#REF!</v>
      </c>
    </row>
    <row r="119" spans="28:28">
      <c r="AB119" t="e">
        <f t="shared" si="10"/>
        <v>#REF!</v>
      </c>
    </row>
    <row r="120" spans="28:28">
      <c r="AB120" t="e">
        <f t="shared" si="10"/>
        <v>#REF!</v>
      </c>
    </row>
    <row r="121" spans="28:28">
      <c r="AB121" t="e">
        <f t="shared" si="10"/>
        <v>#REF!</v>
      </c>
    </row>
    <row r="122" spans="28:28">
      <c r="AB122" t="e">
        <f t="shared" si="10"/>
        <v>#REF!</v>
      </c>
    </row>
    <row r="123" spans="28:28">
      <c r="AB123" t="e">
        <f t="shared" ref="AB123:AB131" si="11">AB122+1</f>
        <v>#REF!</v>
      </c>
    </row>
    <row r="124" spans="28:28">
      <c r="AB124" t="e">
        <f t="shared" si="11"/>
        <v>#REF!</v>
      </c>
    </row>
    <row r="125" spans="28:28">
      <c r="AB125" t="e">
        <f t="shared" si="11"/>
        <v>#REF!</v>
      </c>
    </row>
    <row r="126" spans="28:28">
      <c r="AB126" t="e">
        <f t="shared" si="11"/>
        <v>#REF!</v>
      </c>
    </row>
    <row r="127" spans="28:28">
      <c r="AB127" t="e">
        <f t="shared" si="11"/>
        <v>#REF!</v>
      </c>
    </row>
    <row r="128" spans="28:28">
      <c r="AB128" t="e">
        <f t="shared" si="11"/>
        <v>#REF!</v>
      </c>
    </row>
    <row r="129" spans="28:28">
      <c r="AB129" t="e">
        <f t="shared" si="11"/>
        <v>#REF!</v>
      </c>
    </row>
    <row r="130" spans="28:28">
      <c r="AB130" t="e">
        <f t="shared" si="11"/>
        <v>#REF!</v>
      </c>
    </row>
    <row r="131" spans="28:28">
      <c r="AB131" t="e">
        <f t="shared" si="11"/>
        <v>#REF!</v>
      </c>
    </row>
  </sheetData>
  <mergeCells count="7">
    <mergeCell ref="B2:J2"/>
    <mergeCell ref="B3:J3"/>
    <mergeCell ref="B4:J4"/>
    <mergeCell ref="B6:C6"/>
    <mergeCell ref="B7:C7"/>
    <mergeCell ref="B8:C8"/>
    <mergeCell ref="B9:D9"/>
  </mergeCells>
  <conditionalFormatting sqref="G97:G102">
    <cfRule type="containsText" dxfId="0" priority="1" operator="between" text="YES">
      <formula>NOT(ISERROR(SEARCH("YES",G97)))</formula>
    </cfRule>
    <cfRule type="containsText" dxfId="1" priority="2" operator="between" text="NO">
      <formula>NOT(ISERROR(SEARCH("NO",G97)))</formula>
    </cfRule>
  </conditionalFormatting>
  <dataValidations count="2">
    <dataValidation type="whole" operator="between" allowBlank="1" showInputMessage="1" showErrorMessage="1" sqref="H15 H27">
      <formula1>0</formula1>
      <formula2>50</formula2>
    </dataValidation>
    <dataValidation type="list" allowBlank="1" showInputMessage="1" showErrorMessage="1" sqref="F19:F37 F42:F65 F70:F85 G19:G21 F13:G15">
      <formula1>YesNo</formula1>
    </dataValidation>
  </dataValidations>
  <pageMargins left="0.7" right="0.7" top="0.75" bottom="0.75" header="0.3" footer="0.3"/>
  <pageSetup paperSize="119" orientation="portrait" horizontalDpi="180" verticalDpi="180"/>
  <headerFooter/>
  <ignoredErrors>
    <ignoredError sqref="F20:F21 H37" unlockedFormula="1"/>
    <ignoredError sqref="J45 J48 J56 J54 J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51"/>
  <sheetViews>
    <sheetView topLeftCell="A33" workbookViewId="0">
      <selection activeCell="H41" sqref="H41"/>
    </sheetView>
  </sheetViews>
  <sheetFormatPr defaultColWidth="9" defaultRowHeight="15"/>
  <cols>
    <col min="1" max="1" width="2.71428571428571" customWidth="1"/>
    <col min="2" max="2" width="57.1428571428571" customWidth="1"/>
    <col min="3" max="3" width="16" customWidth="1"/>
    <col min="4" max="4" width="2.71428571428571" customWidth="1"/>
    <col min="5" max="5" width="18.2857142857143" customWidth="1"/>
    <col min="6" max="6" width="6.28571428571429" customWidth="1"/>
    <col min="7" max="7" width="2.71428571428571" customWidth="1"/>
    <col min="8" max="8" width="15.8571428571429" customWidth="1"/>
    <col min="9" max="9" width="3.85714285714286" customWidth="1"/>
    <col min="10" max="10" width="3.42857142857143" customWidth="1"/>
    <col min="11" max="11" width="19.1428571428571" customWidth="1"/>
    <col min="12" max="12" width="2.71428571428571" customWidth="1"/>
    <col min="13" max="13" width="5.71428571428571" customWidth="1"/>
    <col min="14" max="14" width="90.7142857142857" customWidth="1"/>
  </cols>
  <sheetData>
    <row r="2" spans="2:3">
      <c r="B2" s="2" t="s">
        <v>131</v>
      </c>
      <c r="C2" s="3">
        <v>2020</v>
      </c>
    </row>
    <row r="3" ht="15.75"/>
    <row r="4" ht="27" spans="2:11">
      <c r="B4" s="67" t="s">
        <v>132</v>
      </c>
      <c r="C4" s="68"/>
      <c r="D4" s="68"/>
      <c r="E4" s="68"/>
      <c r="F4" s="68"/>
      <c r="G4" s="68"/>
      <c r="H4" s="68"/>
      <c r="I4" s="68"/>
      <c r="J4" s="68"/>
      <c r="K4" s="96"/>
    </row>
    <row r="5" ht="65.25" customHeight="1" spans="3:11">
      <c r="C5" s="69" t="s">
        <v>133</v>
      </c>
      <c r="E5" s="70" t="s">
        <v>134</v>
      </c>
      <c r="F5" s="71"/>
      <c r="G5" s="72"/>
      <c r="H5" s="70" t="s">
        <v>135</v>
      </c>
      <c r="I5" s="97"/>
      <c r="J5" s="98"/>
      <c r="K5" s="99" t="s">
        <v>136</v>
      </c>
    </row>
    <row r="6" spans="2:14">
      <c r="B6" s="7" t="s">
        <v>137</v>
      </c>
      <c r="C6" s="73">
        <v>0</v>
      </c>
      <c r="D6" s="74"/>
      <c r="E6" s="75" t="s">
        <v>37</v>
      </c>
      <c r="F6" s="76">
        <f>(IF(E6="Yes",5,0))*(IF(H6="yes",0,1))</f>
        <v>0</v>
      </c>
      <c r="G6" s="74"/>
      <c r="H6" s="75" t="s">
        <v>37</v>
      </c>
      <c r="I6" s="76">
        <f>IF(H6="Yes",10,0)</f>
        <v>0</v>
      </c>
      <c r="J6" s="74"/>
      <c r="K6" s="100">
        <v>0</v>
      </c>
      <c r="N6" s="21" t="s">
        <v>138</v>
      </c>
    </row>
    <row r="7" spans="2:14">
      <c r="B7" s="77" t="s">
        <v>139</v>
      </c>
      <c r="C7" s="78">
        <v>0</v>
      </c>
      <c r="D7" s="17"/>
      <c r="E7" s="79" t="s">
        <v>37</v>
      </c>
      <c r="F7" s="80">
        <f t="shared" ref="F7:F17" si="0">(IF(E7="Yes",5,0))*(IF(H7="yes",0,1))</f>
        <v>0</v>
      </c>
      <c r="G7" s="74"/>
      <c r="H7" s="79" t="s">
        <v>37</v>
      </c>
      <c r="I7" s="80">
        <f t="shared" ref="I7:I17" si="1">IF(H7="Yes",10,0)</f>
        <v>0</v>
      </c>
      <c r="J7" s="101"/>
      <c r="K7" s="102">
        <v>0</v>
      </c>
      <c r="N7" s="49" t="s">
        <v>140</v>
      </c>
    </row>
    <row r="8" spans="2:11">
      <c r="B8" s="77" t="s">
        <v>141</v>
      </c>
      <c r="C8" s="78">
        <v>0</v>
      </c>
      <c r="D8" s="17"/>
      <c r="E8" s="79" t="s">
        <v>37</v>
      </c>
      <c r="F8" s="80">
        <f t="shared" si="0"/>
        <v>0</v>
      </c>
      <c r="G8" s="74"/>
      <c r="H8" s="79" t="s">
        <v>37</v>
      </c>
      <c r="I8" s="80">
        <f t="shared" si="1"/>
        <v>0</v>
      </c>
      <c r="J8" s="101"/>
      <c r="K8" s="102">
        <v>0</v>
      </c>
    </row>
    <row r="9" spans="2:14">
      <c r="B9" s="77" t="s">
        <v>142</v>
      </c>
      <c r="C9" s="78">
        <v>0</v>
      </c>
      <c r="D9" s="17"/>
      <c r="E9" s="79" t="s">
        <v>37</v>
      </c>
      <c r="F9" s="80">
        <f t="shared" si="0"/>
        <v>0</v>
      </c>
      <c r="G9" s="74"/>
      <c r="H9" s="79" t="s">
        <v>37</v>
      </c>
      <c r="I9" s="80">
        <f t="shared" si="1"/>
        <v>0</v>
      </c>
      <c r="J9" s="101"/>
      <c r="K9" s="102">
        <v>0</v>
      </c>
      <c r="N9" s="21" t="s">
        <v>143</v>
      </c>
    </row>
    <row r="10" spans="2:14">
      <c r="B10" s="77" t="s">
        <v>144</v>
      </c>
      <c r="C10" s="78">
        <v>0</v>
      </c>
      <c r="D10" s="17"/>
      <c r="E10" s="79" t="s">
        <v>37</v>
      </c>
      <c r="F10" s="80">
        <f t="shared" si="0"/>
        <v>0</v>
      </c>
      <c r="G10" s="74"/>
      <c r="H10" s="79" t="s">
        <v>37</v>
      </c>
      <c r="I10" s="80">
        <f t="shared" si="1"/>
        <v>0</v>
      </c>
      <c r="J10" s="101"/>
      <c r="K10" s="102">
        <v>0</v>
      </c>
      <c r="N10" s="21"/>
    </row>
    <row r="11" spans="2:14">
      <c r="B11" s="77" t="s">
        <v>145</v>
      </c>
      <c r="C11" s="78">
        <v>0</v>
      </c>
      <c r="D11" s="17"/>
      <c r="E11" s="79" t="s">
        <v>37</v>
      </c>
      <c r="F11" s="80">
        <f t="shared" si="0"/>
        <v>0</v>
      </c>
      <c r="G11" s="74"/>
      <c r="H11" s="79" t="s">
        <v>37</v>
      </c>
      <c r="I11" s="80">
        <f t="shared" si="1"/>
        <v>0</v>
      </c>
      <c r="J11" s="101"/>
      <c r="K11" s="102">
        <v>0</v>
      </c>
      <c r="N11" s="21" t="s">
        <v>146</v>
      </c>
    </row>
    <row r="12" spans="2:14">
      <c r="B12" s="77" t="s">
        <v>147</v>
      </c>
      <c r="C12" s="78">
        <v>0</v>
      </c>
      <c r="D12" s="17"/>
      <c r="E12" s="79" t="s">
        <v>37</v>
      </c>
      <c r="F12" s="80">
        <f t="shared" si="0"/>
        <v>0</v>
      </c>
      <c r="G12" s="74"/>
      <c r="H12" s="79" t="s">
        <v>37</v>
      </c>
      <c r="I12" s="80">
        <f t="shared" si="1"/>
        <v>0</v>
      </c>
      <c r="J12" s="101"/>
      <c r="K12" s="102">
        <v>0</v>
      </c>
      <c r="N12" s="21"/>
    </row>
    <row r="13" spans="2:14">
      <c r="B13" s="77" t="s">
        <v>148</v>
      </c>
      <c r="C13" s="78">
        <v>0</v>
      </c>
      <c r="D13" s="17"/>
      <c r="E13" s="79" t="s">
        <v>37</v>
      </c>
      <c r="F13" s="80">
        <f t="shared" si="0"/>
        <v>0</v>
      </c>
      <c r="G13" s="74"/>
      <c r="H13" s="79" t="s">
        <v>37</v>
      </c>
      <c r="I13" s="80">
        <f t="shared" si="1"/>
        <v>0</v>
      </c>
      <c r="J13" s="101"/>
      <c r="K13" s="102">
        <v>0</v>
      </c>
      <c r="N13" s="21" t="s">
        <v>149</v>
      </c>
    </row>
    <row r="14" spans="2:14">
      <c r="B14" s="77" t="s">
        <v>150</v>
      </c>
      <c r="C14" s="78">
        <v>0</v>
      </c>
      <c r="D14" s="17"/>
      <c r="E14" s="79" t="s">
        <v>37</v>
      </c>
      <c r="F14" s="80">
        <f t="shared" si="0"/>
        <v>0</v>
      </c>
      <c r="G14" s="74"/>
      <c r="H14" s="79" t="s">
        <v>37</v>
      </c>
      <c r="I14" s="80">
        <f t="shared" si="1"/>
        <v>0</v>
      </c>
      <c r="J14" s="101"/>
      <c r="K14" s="102">
        <v>0</v>
      </c>
      <c r="N14" s="22" t="s">
        <v>151</v>
      </c>
    </row>
    <row r="15" spans="2:14">
      <c r="B15" s="77" t="s">
        <v>152</v>
      </c>
      <c r="C15" s="78">
        <v>0</v>
      </c>
      <c r="D15" s="17"/>
      <c r="E15" s="79" t="s">
        <v>37</v>
      </c>
      <c r="F15" s="80">
        <f t="shared" si="0"/>
        <v>0</v>
      </c>
      <c r="G15" s="74"/>
      <c r="H15" s="79" t="s">
        <v>37</v>
      </c>
      <c r="I15" s="80">
        <f t="shared" si="1"/>
        <v>0</v>
      </c>
      <c r="J15" s="101"/>
      <c r="K15" s="102">
        <v>0</v>
      </c>
      <c r="N15" s="21"/>
    </row>
    <row r="16" spans="2:14">
      <c r="B16" s="77" t="s">
        <v>153</v>
      </c>
      <c r="C16" s="78">
        <v>0</v>
      </c>
      <c r="D16" s="17"/>
      <c r="E16" s="79" t="s">
        <v>37</v>
      </c>
      <c r="F16" s="80">
        <f t="shared" si="0"/>
        <v>0</v>
      </c>
      <c r="G16" s="74"/>
      <c r="H16" s="79" t="s">
        <v>37</v>
      </c>
      <c r="I16" s="80">
        <f t="shared" si="1"/>
        <v>0</v>
      </c>
      <c r="J16" s="101"/>
      <c r="K16" s="102">
        <v>0</v>
      </c>
      <c r="N16" s="21" t="s">
        <v>154</v>
      </c>
    </row>
    <row r="17" spans="2:14">
      <c r="B17" s="81" t="s">
        <v>155</v>
      </c>
      <c r="C17" s="82">
        <v>0</v>
      </c>
      <c r="D17" s="74"/>
      <c r="E17" s="83" t="s">
        <v>37</v>
      </c>
      <c r="F17" s="84">
        <f t="shared" si="0"/>
        <v>0</v>
      </c>
      <c r="G17" s="74"/>
      <c r="H17" s="83" t="s">
        <v>37</v>
      </c>
      <c r="I17" s="84">
        <f t="shared" si="1"/>
        <v>0</v>
      </c>
      <c r="J17" s="101"/>
      <c r="K17" s="103">
        <v>0</v>
      </c>
      <c r="N17" s="21"/>
    </row>
    <row r="18" spans="3:14">
      <c r="C18" s="85">
        <f>SUM(C6:C17)</f>
        <v>0</v>
      </c>
      <c r="E18" s="17"/>
      <c r="F18" s="85">
        <f>SUM(F6:F17)</f>
        <v>0</v>
      </c>
      <c r="G18" s="17"/>
      <c r="H18" s="17"/>
      <c r="I18" s="85">
        <f>SUM(I6:I16)</f>
        <v>0</v>
      </c>
      <c r="J18" s="104"/>
      <c r="K18" s="85">
        <f>SUM(K6:K17)</f>
        <v>0</v>
      </c>
      <c r="N18" s="21"/>
    </row>
    <row r="19" spans="4:11">
      <c r="D19" s="17"/>
      <c r="E19" s="17"/>
      <c r="F19" s="17"/>
      <c r="G19" s="17"/>
      <c r="H19" s="17"/>
      <c r="I19" s="17"/>
      <c r="J19" s="104"/>
      <c r="K19" s="17"/>
    </row>
    <row r="20" spans="2:14">
      <c r="B20" s="86" t="s">
        <v>156</v>
      </c>
      <c r="C20" s="87">
        <v>421</v>
      </c>
      <c r="D20" s="17"/>
      <c r="E20" s="17"/>
      <c r="F20" s="17"/>
      <c r="G20" s="17"/>
      <c r="H20" s="17"/>
      <c r="I20" s="17"/>
      <c r="J20" s="104"/>
      <c r="K20" s="17"/>
      <c r="N20" s="53" t="s">
        <v>157</v>
      </c>
    </row>
    <row r="21" spans="4:11">
      <c r="D21" s="17"/>
      <c r="E21" s="17"/>
      <c r="F21" s="17"/>
      <c r="G21" s="17"/>
      <c r="H21" s="17"/>
      <c r="I21" s="17"/>
      <c r="J21" s="104"/>
      <c r="K21" s="17"/>
    </row>
    <row r="22" spans="2:14">
      <c r="B22" s="88" t="s">
        <v>158</v>
      </c>
      <c r="C22" s="89" t="s">
        <v>159</v>
      </c>
      <c r="N22" s="21" t="s">
        <v>160</v>
      </c>
    </row>
    <row r="23" spans="2:14">
      <c r="B23" s="90" t="s">
        <v>161</v>
      </c>
      <c r="C23" s="91"/>
      <c r="N23" s="50" t="s">
        <v>162</v>
      </c>
    </row>
    <row r="24" spans="2:14">
      <c r="B24" s="90" t="s">
        <v>163</v>
      </c>
      <c r="C24" s="91"/>
      <c r="N24" t="s">
        <v>164</v>
      </c>
    </row>
    <row r="25" spans="2:14">
      <c r="B25" s="90" t="s">
        <v>165</v>
      </c>
      <c r="C25" s="91"/>
      <c r="N25" t="s">
        <v>166</v>
      </c>
    </row>
    <row r="26" spans="2:14">
      <c r="B26" s="90" t="s">
        <v>167</v>
      </c>
      <c r="C26" s="91"/>
      <c r="N26" s="50" t="s">
        <v>168</v>
      </c>
    </row>
    <row r="27" spans="2:14">
      <c r="B27" s="90" t="s">
        <v>169</v>
      </c>
      <c r="C27" s="91"/>
      <c r="N27" s="50" t="s">
        <v>170</v>
      </c>
    </row>
    <row r="28" spans="2:14">
      <c r="B28" s="90" t="s">
        <v>171</v>
      </c>
      <c r="C28" s="91"/>
      <c r="N28" s="50" t="s">
        <v>172</v>
      </c>
    </row>
    <row r="29" spans="3:3">
      <c r="C29" s="85">
        <f>COUNTA(C23:C28)</f>
        <v>0</v>
      </c>
    </row>
    <row r="32" ht="33.75" customHeight="1" spans="2:14">
      <c r="B32" s="92" t="s">
        <v>173</v>
      </c>
      <c r="C32" s="93"/>
      <c r="N32" s="105" t="s">
        <v>174</v>
      </c>
    </row>
    <row r="33" spans="2:3">
      <c r="B33" s="94"/>
      <c r="C33" s="95"/>
    </row>
    <row r="34" spans="2:3">
      <c r="B34" s="94"/>
      <c r="C34" s="95"/>
    </row>
    <row r="35" spans="2:3">
      <c r="B35" s="94"/>
      <c r="C35" s="95"/>
    </row>
    <row r="36" spans="2:3">
      <c r="B36" s="94"/>
      <c r="C36" s="95"/>
    </row>
    <row r="37" spans="2:3">
      <c r="B37" s="94"/>
      <c r="C37" s="95"/>
    </row>
    <row r="38" spans="2:3">
      <c r="B38" s="94"/>
      <c r="C38" s="95"/>
    </row>
    <row r="39" spans="2:3">
      <c r="B39" s="94"/>
      <c r="C39" s="95"/>
    </row>
    <row r="40" spans="2:3">
      <c r="B40" s="94"/>
      <c r="C40" s="95"/>
    </row>
    <row r="41" spans="2:3">
      <c r="B41" s="94"/>
      <c r="C41" s="95"/>
    </row>
    <row r="42" spans="2:3">
      <c r="B42" s="94"/>
      <c r="C42" s="95"/>
    </row>
    <row r="43" spans="2:3">
      <c r="B43" s="94"/>
      <c r="C43" s="95"/>
    </row>
    <row r="44" spans="2:3">
      <c r="B44" s="94"/>
      <c r="C44" s="95"/>
    </row>
    <row r="45" spans="2:3">
      <c r="B45" s="94"/>
      <c r="C45" s="95"/>
    </row>
    <row r="46" spans="2:3">
      <c r="B46" s="94"/>
      <c r="C46" s="95"/>
    </row>
    <row r="47" spans="2:3">
      <c r="B47" s="94"/>
      <c r="C47" s="95"/>
    </row>
    <row r="48" spans="2:3">
      <c r="B48" s="94"/>
      <c r="C48" s="95"/>
    </row>
    <row r="49" spans="2:3">
      <c r="B49" s="94"/>
      <c r="C49" s="95"/>
    </row>
    <row r="50" spans="2:3">
      <c r="B50" s="94"/>
      <c r="C50" s="95"/>
    </row>
    <row r="51" spans="2:3">
      <c r="B51" s="5" t="s">
        <v>175</v>
      </c>
      <c r="C51" s="87">
        <f>COUNTA(B33:B50)</f>
        <v>0</v>
      </c>
    </row>
  </sheetData>
  <mergeCells count="1">
    <mergeCell ref="B4:K4"/>
  </mergeCells>
  <conditionalFormatting sqref="L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K2 K3 K4">
      <formula1>Cookies</formula1>
    </dataValidation>
    <dataValidation type="list" allowBlank="1" showInputMessage="1" showErrorMessage="1" sqref="E6:E21 H6:H21">
      <formula1>YesNo</formula1>
    </dataValidation>
  </dataValidations>
  <pageMargins left="0.7" right="0.7" top="0.75" bottom="0.75" header="0.3" footer="0.3"/>
  <pageSetup paperSize="11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47"/>
  <sheetViews>
    <sheetView topLeftCell="A25" workbookViewId="0">
      <selection activeCell="F15" sqref="F15"/>
    </sheetView>
  </sheetViews>
  <sheetFormatPr defaultColWidth="9" defaultRowHeight="15"/>
  <cols>
    <col min="1" max="1" width="2.71428571428571" customWidth="1"/>
    <col min="2" max="2" width="5.71428571428571" customWidth="1"/>
    <col min="3" max="3" width="10.7142857142857" customWidth="1"/>
    <col min="4" max="4" width="75.7142857142857" customWidth="1"/>
    <col min="5" max="7" width="5.71428571428571" customWidth="1"/>
    <col min="8" max="8" width="10.7142857142857" customWidth="1"/>
    <col min="9" max="9" width="75.7142857142857" customWidth="1"/>
    <col min="10" max="10" width="5.71428571428571" customWidth="1"/>
    <col min="11" max="11" width="57" customWidth="1"/>
  </cols>
  <sheetData>
    <row r="2" spans="4:5">
      <c r="D2" s="2" t="s">
        <v>131</v>
      </c>
      <c r="E2" s="3">
        <f>'Main Pages'!E9</f>
        <v>2024</v>
      </c>
    </row>
    <row r="4" customHeight="1" spans="4:10">
      <c r="D4" s="54" t="s">
        <v>176</v>
      </c>
      <c r="E4" s="25"/>
      <c r="G4" s="26"/>
      <c r="H4" s="55"/>
      <c r="I4" s="63" t="s">
        <v>177</v>
      </c>
      <c r="J4" s="41"/>
    </row>
    <row r="5" customHeight="1" spans="3:10">
      <c r="C5" s="56"/>
      <c r="D5" s="57"/>
      <c r="E5" s="28" t="s">
        <v>175</v>
      </c>
      <c r="G5" s="26"/>
      <c r="H5" s="58"/>
      <c r="I5" s="64"/>
      <c r="J5" s="43" t="s">
        <v>175</v>
      </c>
    </row>
    <row r="6" customHeight="1" spans="3:10">
      <c r="C6" s="11" t="s">
        <v>178</v>
      </c>
      <c r="D6" s="9" t="s">
        <v>179</v>
      </c>
      <c r="E6" s="29">
        <f>COUNTA(D7:D46)</f>
        <v>0</v>
      </c>
      <c r="G6" s="26"/>
      <c r="H6" s="59" t="s">
        <v>178</v>
      </c>
      <c r="I6" s="44" t="s">
        <v>179</v>
      </c>
      <c r="J6" s="45">
        <f>COUNTA(I7:I46)</f>
        <v>0</v>
      </c>
    </row>
    <row r="7" spans="2:10">
      <c r="B7" s="11">
        <v>1</v>
      </c>
      <c r="C7" s="31"/>
      <c r="D7" s="60"/>
      <c r="E7" s="16"/>
      <c r="G7" s="30">
        <v>1</v>
      </c>
      <c r="H7" s="61"/>
      <c r="I7" s="65"/>
      <c r="J7" s="47"/>
    </row>
    <row r="8" spans="2:11">
      <c r="B8" s="11">
        <v>2</v>
      </c>
      <c r="C8" s="31"/>
      <c r="D8" s="62"/>
      <c r="E8" s="16"/>
      <c r="G8" s="30">
        <v>2</v>
      </c>
      <c r="H8" s="61"/>
      <c r="I8" s="66"/>
      <c r="J8" s="47"/>
      <c r="K8" s="21" t="s">
        <v>138</v>
      </c>
    </row>
    <row r="9" spans="2:11">
      <c r="B9" s="11">
        <v>3</v>
      </c>
      <c r="C9" s="31"/>
      <c r="D9" s="62"/>
      <c r="E9" s="16"/>
      <c r="G9" s="30">
        <v>3</v>
      </c>
      <c r="H9" s="61"/>
      <c r="I9" s="66"/>
      <c r="J9" s="47"/>
      <c r="K9" s="49" t="s">
        <v>180</v>
      </c>
    </row>
    <row r="10" spans="2:11">
      <c r="B10" s="11">
        <v>4</v>
      </c>
      <c r="C10" s="31"/>
      <c r="D10" s="62"/>
      <c r="E10" s="16"/>
      <c r="G10" s="30">
        <v>4</v>
      </c>
      <c r="H10" s="61"/>
      <c r="I10" s="66"/>
      <c r="J10" s="47"/>
      <c r="K10" s="49" t="s">
        <v>181</v>
      </c>
    </row>
    <row r="11" spans="2:10">
      <c r="B11" s="11">
        <v>5</v>
      </c>
      <c r="C11" s="31"/>
      <c r="D11" s="62"/>
      <c r="E11" s="16"/>
      <c r="G11" s="30">
        <v>5</v>
      </c>
      <c r="H11" s="61"/>
      <c r="I11" s="66"/>
      <c r="J11" s="47"/>
    </row>
    <row r="12" spans="2:11">
      <c r="B12" s="11">
        <v>6</v>
      </c>
      <c r="C12" s="31"/>
      <c r="D12" s="62"/>
      <c r="E12" s="16"/>
      <c r="G12" s="30">
        <v>6</v>
      </c>
      <c r="H12" s="61"/>
      <c r="I12" s="66"/>
      <c r="J12" s="47"/>
      <c r="K12" s="21" t="s">
        <v>182</v>
      </c>
    </row>
    <row r="13" spans="2:11">
      <c r="B13" s="11">
        <v>7</v>
      </c>
      <c r="C13" s="31"/>
      <c r="D13" s="62"/>
      <c r="E13" s="16"/>
      <c r="G13" s="30">
        <v>7</v>
      </c>
      <c r="H13" s="61"/>
      <c r="I13" s="66"/>
      <c r="J13" s="47"/>
      <c r="K13" s="21"/>
    </row>
    <row r="14" spans="2:11">
      <c r="B14" s="11">
        <v>8</v>
      </c>
      <c r="C14" s="31"/>
      <c r="D14" s="62"/>
      <c r="E14" s="16"/>
      <c r="G14" s="30">
        <v>8</v>
      </c>
      <c r="H14" s="61"/>
      <c r="I14" s="66"/>
      <c r="J14" s="47"/>
      <c r="K14" s="21" t="s">
        <v>183</v>
      </c>
    </row>
    <row r="15" spans="2:11">
      <c r="B15" s="11">
        <v>9</v>
      </c>
      <c r="C15" s="31"/>
      <c r="D15" s="62"/>
      <c r="E15" s="16"/>
      <c r="G15" s="30">
        <v>9</v>
      </c>
      <c r="H15" s="61"/>
      <c r="I15" s="66"/>
      <c r="J15" s="47"/>
      <c r="K15" s="21"/>
    </row>
    <row r="16" spans="2:10">
      <c r="B16" s="11">
        <v>10</v>
      </c>
      <c r="C16" s="31"/>
      <c r="D16" s="62"/>
      <c r="E16" s="16"/>
      <c r="G16" s="30">
        <v>10</v>
      </c>
      <c r="H16" s="61"/>
      <c r="I16" s="66"/>
      <c r="J16" s="47"/>
    </row>
    <row r="17" spans="2:10">
      <c r="B17" s="11">
        <v>11</v>
      </c>
      <c r="C17" s="31"/>
      <c r="D17" s="62"/>
      <c r="E17" s="16"/>
      <c r="G17" s="30">
        <v>11</v>
      </c>
      <c r="H17" s="61"/>
      <c r="I17" s="66"/>
      <c r="J17" s="47"/>
    </row>
    <row r="18" spans="2:10">
      <c r="B18" s="11">
        <v>12</v>
      </c>
      <c r="C18" s="31"/>
      <c r="D18" s="62"/>
      <c r="E18" s="16"/>
      <c r="G18" s="30">
        <v>12</v>
      </c>
      <c r="H18" s="61"/>
      <c r="I18" s="66"/>
      <c r="J18" s="47"/>
    </row>
    <row r="19" spans="2:10">
      <c r="B19" s="11">
        <v>13</v>
      </c>
      <c r="C19" s="31"/>
      <c r="D19" s="62"/>
      <c r="E19" s="16"/>
      <c r="G19" s="30">
        <v>13</v>
      </c>
      <c r="H19" s="61"/>
      <c r="I19" s="66"/>
      <c r="J19" s="47"/>
    </row>
    <row r="20" spans="2:10">
      <c r="B20" s="11">
        <v>14</v>
      </c>
      <c r="C20" s="31"/>
      <c r="D20" s="62"/>
      <c r="E20" s="16"/>
      <c r="G20" s="30">
        <v>14</v>
      </c>
      <c r="H20" s="61"/>
      <c r="I20" s="66"/>
      <c r="J20" s="47"/>
    </row>
    <row r="21" spans="2:10">
      <c r="B21" s="11">
        <v>15</v>
      </c>
      <c r="C21" s="31"/>
      <c r="D21" s="62"/>
      <c r="E21" s="16"/>
      <c r="G21" s="30">
        <v>15</v>
      </c>
      <c r="H21" s="61"/>
      <c r="I21" s="66"/>
      <c r="J21" s="47"/>
    </row>
    <row r="22" spans="2:10">
      <c r="B22" s="11">
        <v>16</v>
      </c>
      <c r="C22" s="31"/>
      <c r="D22" s="62"/>
      <c r="E22" s="16"/>
      <c r="G22" s="30">
        <v>16</v>
      </c>
      <c r="H22" s="61"/>
      <c r="I22" s="66"/>
      <c r="J22" s="47"/>
    </row>
    <row r="23" spans="2:10">
      <c r="B23" s="11">
        <v>17</v>
      </c>
      <c r="C23" s="31"/>
      <c r="D23" s="62"/>
      <c r="E23" s="16"/>
      <c r="G23" s="30">
        <v>17</v>
      </c>
      <c r="H23" s="61"/>
      <c r="I23" s="66"/>
      <c r="J23" s="47"/>
    </row>
    <row r="24" spans="2:10">
      <c r="B24" s="11">
        <v>18</v>
      </c>
      <c r="C24" s="31"/>
      <c r="D24" s="62"/>
      <c r="E24" s="16"/>
      <c r="G24" s="30">
        <v>18</v>
      </c>
      <c r="H24" s="61"/>
      <c r="I24" s="66"/>
      <c r="J24" s="47"/>
    </row>
    <row r="25" spans="2:10">
      <c r="B25" s="11">
        <v>19</v>
      </c>
      <c r="C25" s="31"/>
      <c r="D25" s="62"/>
      <c r="E25" s="16"/>
      <c r="G25" s="30">
        <v>19</v>
      </c>
      <c r="H25" s="61"/>
      <c r="I25" s="66"/>
      <c r="J25" s="47"/>
    </row>
    <row r="26" spans="2:10">
      <c r="B26" s="11">
        <v>20</v>
      </c>
      <c r="C26" s="31"/>
      <c r="D26" s="62"/>
      <c r="E26" s="16"/>
      <c r="G26" s="30">
        <v>20</v>
      </c>
      <c r="H26" s="61"/>
      <c r="I26" s="66"/>
      <c r="J26" s="47"/>
    </row>
    <row r="27" spans="2:10">
      <c r="B27" s="11">
        <v>21</v>
      </c>
      <c r="C27" s="31"/>
      <c r="D27" s="62"/>
      <c r="E27" s="16"/>
      <c r="G27" s="30">
        <v>21</v>
      </c>
      <c r="H27" s="61"/>
      <c r="I27" s="66"/>
      <c r="J27" s="47"/>
    </row>
    <row r="28" customHeight="1" spans="2:10">
      <c r="B28" s="11">
        <v>22</v>
      </c>
      <c r="C28" s="31"/>
      <c r="D28" s="62"/>
      <c r="E28" s="16"/>
      <c r="G28" s="30">
        <v>22</v>
      </c>
      <c r="H28" s="61"/>
      <c r="I28" s="66"/>
      <c r="J28" s="47"/>
    </row>
    <row r="29" customHeight="1" spans="2:10">
      <c r="B29" s="11">
        <v>23</v>
      </c>
      <c r="C29" s="31"/>
      <c r="D29" s="62"/>
      <c r="E29" s="16"/>
      <c r="G29" s="30">
        <v>23</v>
      </c>
      <c r="H29" s="61"/>
      <c r="I29" s="66"/>
      <c r="J29" s="47"/>
    </row>
    <row r="30" customHeight="1" spans="2:10">
      <c r="B30" s="11">
        <v>24</v>
      </c>
      <c r="C30" s="31"/>
      <c r="D30" s="62"/>
      <c r="E30" s="16"/>
      <c r="G30" s="30">
        <v>24</v>
      </c>
      <c r="H30" s="61"/>
      <c r="I30" s="66"/>
      <c r="J30" s="47"/>
    </row>
    <row r="31" spans="2:10">
      <c r="B31" s="11">
        <v>25</v>
      </c>
      <c r="C31" s="31"/>
      <c r="D31" s="62"/>
      <c r="E31" s="16"/>
      <c r="G31" s="30">
        <v>25</v>
      </c>
      <c r="H31" s="61"/>
      <c r="I31" s="66"/>
      <c r="J31" s="47"/>
    </row>
    <row r="32" spans="2:10">
      <c r="B32" s="11">
        <v>26</v>
      </c>
      <c r="C32" s="31"/>
      <c r="D32" s="62"/>
      <c r="E32" s="16"/>
      <c r="G32" s="30">
        <v>26</v>
      </c>
      <c r="H32" s="61"/>
      <c r="I32" s="66"/>
      <c r="J32" s="47"/>
    </row>
    <row r="33" spans="2:10">
      <c r="B33" s="11">
        <v>27</v>
      </c>
      <c r="C33" s="31"/>
      <c r="D33" s="62"/>
      <c r="E33" s="16"/>
      <c r="G33" s="30">
        <v>27</v>
      </c>
      <c r="H33" s="61"/>
      <c r="I33" s="66"/>
      <c r="J33" s="47"/>
    </row>
    <row r="34" spans="2:10">
      <c r="B34" s="11">
        <v>28</v>
      </c>
      <c r="C34" s="31"/>
      <c r="D34" s="62"/>
      <c r="E34" s="16"/>
      <c r="G34" s="30">
        <v>28</v>
      </c>
      <c r="H34" s="61"/>
      <c r="I34" s="66"/>
      <c r="J34" s="47"/>
    </row>
    <row r="35" spans="2:10">
      <c r="B35" s="11">
        <v>29</v>
      </c>
      <c r="C35" s="31"/>
      <c r="D35" s="62"/>
      <c r="E35" s="16"/>
      <c r="G35" s="30">
        <v>29</v>
      </c>
      <c r="H35" s="61"/>
      <c r="I35" s="66"/>
      <c r="J35" s="47"/>
    </row>
    <row r="36" spans="2:10">
      <c r="B36" s="11">
        <v>30</v>
      </c>
      <c r="C36" s="31"/>
      <c r="D36" s="62"/>
      <c r="E36" s="16"/>
      <c r="G36" s="30">
        <v>30</v>
      </c>
      <c r="H36" s="61"/>
      <c r="I36" s="66"/>
      <c r="J36" s="47"/>
    </row>
    <row r="37" spans="2:10">
      <c r="B37" s="11">
        <v>31</v>
      </c>
      <c r="C37" s="31"/>
      <c r="D37" s="62"/>
      <c r="E37" s="16"/>
      <c r="G37" s="30">
        <v>31</v>
      </c>
      <c r="H37" s="61"/>
      <c r="I37" s="66"/>
      <c r="J37" s="47"/>
    </row>
    <row r="38" spans="2:10">
      <c r="B38" s="11">
        <v>32</v>
      </c>
      <c r="C38" s="31"/>
      <c r="D38" s="62"/>
      <c r="E38" s="16"/>
      <c r="G38" s="30">
        <v>32</v>
      </c>
      <c r="H38" s="61"/>
      <c r="I38" s="66"/>
      <c r="J38" s="47"/>
    </row>
    <row r="39" spans="2:10">
      <c r="B39" s="11">
        <v>33</v>
      </c>
      <c r="C39" s="31"/>
      <c r="D39" s="62"/>
      <c r="E39" s="16"/>
      <c r="G39" s="30">
        <v>33</v>
      </c>
      <c r="H39" s="61"/>
      <c r="I39" s="66"/>
      <c r="J39" s="47"/>
    </row>
    <row r="40" spans="2:10">
      <c r="B40" s="11">
        <v>34</v>
      </c>
      <c r="C40" s="31"/>
      <c r="D40" s="62"/>
      <c r="E40" s="16"/>
      <c r="G40" s="30">
        <v>34</v>
      </c>
      <c r="H40" s="61"/>
      <c r="I40" s="66"/>
      <c r="J40" s="47"/>
    </row>
    <row r="41" spans="2:10">
      <c r="B41" s="11">
        <v>35</v>
      </c>
      <c r="C41" s="31"/>
      <c r="D41" s="62"/>
      <c r="E41" s="16"/>
      <c r="G41" s="30">
        <v>35</v>
      </c>
      <c r="H41" s="61"/>
      <c r="I41" s="66"/>
      <c r="J41" s="47"/>
    </row>
    <row r="42" spans="2:10">
      <c r="B42" s="11">
        <v>36</v>
      </c>
      <c r="C42" s="31"/>
      <c r="D42" s="62"/>
      <c r="E42" s="16"/>
      <c r="G42" s="30">
        <v>36</v>
      </c>
      <c r="H42" s="61"/>
      <c r="I42" s="66"/>
      <c r="J42" s="47"/>
    </row>
    <row r="43" spans="2:10">
      <c r="B43" s="11">
        <v>37</v>
      </c>
      <c r="C43" s="31"/>
      <c r="D43" s="62"/>
      <c r="E43" s="16"/>
      <c r="G43" s="30">
        <v>37</v>
      </c>
      <c r="H43" s="61"/>
      <c r="I43" s="66"/>
      <c r="J43" s="47"/>
    </row>
    <row r="44" spans="2:10">
      <c r="B44" s="11">
        <v>38</v>
      </c>
      <c r="C44" s="31"/>
      <c r="D44" s="62"/>
      <c r="E44" s="16"/>
      <c r="G44" s="30">
        <v>38</v>
      </c>
      <c r="H44" s="61"/>
      <c r="I44" s="66"/>
      <c r="J44" s="47"/>
    </row>
    <row r="45" spans="2:10">
      <c r="B45" s="11">
        <v>39</v>
      </c>
      <c r="C45" s="31"/>
      <c r="D45" s="62"/>
      <c r="E45" s="16"/>
      <c r="G45" s="30">
        <v>39</v>
      </c>
      <c r="H45" s="61"/>
      <c r="I45" s="66"/>
      <c r="J45" s="47"/>
    </row>
    <row r="46" spans="2:10">
      <c r="B46" s="11">
        <v>40</v>
      </c>
      <c r="C46" s="31"/>
      <c r="D46" s="62"/>
      <c r="E46" s="16"/>
      <c r="G46" s="30">
        <v>40</v>
      </c>
      <c r="H46" s="61"/>
      <c r="I46" s="66"/>
      <c r="J46" s="47"/>
    </row>
    <row r="47" spans="2:10">
      <c r="B47" s="17"/>
      <c r="C47" s="17"/>
      <c r="D47" s="19"/>
      <c r="G47" s="36"/>
      <c r="H47" s="36"/>
      <c r="I47" s="51"/>
      <c r="J47" s="52"/>
    </row>
  </sheetData>
  <dataValidations count="1">
    <dataValidation type="list" allowBlank="1" showInputMessage="1" showErrorMessage="1" sqref="G2:H3">
      <formula1>Cookies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69"/>
  <sheetViews>
    <sheetView topLeftCell="A43" workbookViewId="0">
      <selection activeCell="I7" sqref="I7"/>
    </sheetView>
  </sheetViews>
  <sheetFormatPr defaultColWidth="9" defaultRowHeight="15"/>
  <cols>
    <col min="1" max="1" width="2.71428571428571" customWidth="1"/>
    <col min="2" max="2" width="5.71428571428571" customWidth="1"/>
    <col min="3" max="3" width="10.7142857142857" customWidth="1"/>
    <col min="4" max="4" width="75.7142857142857" customWidth="1"/>
    <col min="5" max="7" width="5.71428571428571" customWidth="1"/>
    <col min="8" max="8" width="10.7142857142857" customWidth="1"/>
    <col min="9" max="9" width="75.7142857142857" customWidth="1"/>
    <col min="10" max="10" width="5.71428571428571" customWidth="1"/>
    <col min="11" max="11" width="57" customWidth="1"/>
  </cols>
  <sheetData>
    <row r="2" spans="4:5">
      <c r="D2" s="2" t="s">
        <v>131</v>
      </c>
      <c r="E2" s="3">
        <f>'Main Pages'!E9</f>
        <v>2024</v>
      </c>
    </row>
    <row r="4" customHeight="1" spans="4:10">
      <c r="D4" s="24" t="s">
        <v>184</v>
      </c>
      <c r="E4" s="25"/>
      <c r="G4" s="26"/>
      <c r="H4" s="26"/>
      <c r="I4" s="40" t="s">
        <v>185</v>
      </c>
      <c r="J4" s="41"/>
    </row>
    <row r="5" customHeight="1" spans="4:10">
      <c r="D5" s="27"/>
      <c r="E5" s="28" t="s">
        <v>175</v>
      </c>
      <c r="G5" s="26"/>
      <c r="H5" s="26"/>
      <c r="I5" s="42" t="s">
        <v>186</v>
      </c>
      <c r="J5" s="43" t="s">
        <v>175</v>
      </c>
    </row>
    <row r="6" customHeight="1" spans="3:10">
      <c r="C6" s="11" t="s">
        <v>178</v>
      </c>
      <c r="D6" s="9" t="s">
        <v>179</v>
      </c>
      <c r="E6" s="29">
        <f>COUNTA(D7:D46)</f>
        <v>0</v>
      </c>
      <c r="G6" s="26"/>
      <c r="H6" s="30" t="s">
        <v>178</v>
      </c>
      <c r="I6" s="44" t="s">
        <v>179</v>
      </c>
      <c r="J6" s="45">
        <f>COUNTA(I7:I46)</f>
        <v>0</v>
      </c>
    </row>
    <row r="7" spans="2:10">
      <c r="B7" s="11">
        <v>1</v>
      </c>
      <c r="C7" s="31"/>
      <c r="D7" s="32"/>
      <c r="E7" s="33"/>
      <c r="G7" s="30">
        <v>1</v>
      </c>
      <c r="H7" s="34"/>
      <c r="I7" s="46"/>
      <c r="J7" s="47"/>
    </row>
    <row r="8" spans="2:11">
      <c r="B8" s="11">
        <v>2</v>
      </c>
      <c r="C8" s="31"/>
      <c r="D8" s="35"/>
      <c r="E8" s="16"/>
      <c r="G8" s="30">
        <v>2</v>
      </c>
      <c r="H8" s="34"/>
      <c r="I8" s="48"/>
      <c r="J8" s="47"/>
      <c r="K8" s="21" t="s">
        <v>138</v>
      </c>
    </row>
    <row r="9" spans="2:11">
      <c r="B9" s="11">
        <v>3</v>
      </c>
      <c r="C9" s="31"/>
      <c r="D9" s="35"/>
      <c r="E9" s="16"/>
      <c r="G9" s="30">
        <v>3</v>
      </c>
      <c r="H9" s="34"/>
      <c r="I9" s="48"/>
      <c r="J9" s="47"/>
      <c r="K9" s="49" t="s">
        <v>180</v>
      </c>
    </row>
    <row r="10" spans="2:11">
      <c r="B10" s="11">
        <v>4</v>
      </c>
      <c r="C10" s="31"/>
      <c r="D10" s="35"/>
      <c r="E10" s="16"/>
      <c r="G10" s="30">
        <v>4</v>
      </c>
      <c r="H10" s="34"/>
      <c r="I10" s="48"/>
      <c r="J10" s="47"/>
      <c r="K10" s="49" t="s">
        <v>181</v>
      </c>
    </row>
    <row r="11" spans="2:10">
      <c r="B11" s="11">
        <v>5</v>
      </c>
      <c r="C11" s="31"/>
      <c r="D11" s="35"/>
      <c r="E11" s="16"/>
      <c r="G11" s="30">
        <v>5</v>
      </c>
      <c r="H11" s="34"/>
      <c r="I11" s="48"/>
      <c r="J11" s="47"/>
    </row>
    <row r="12" spans="2:11">
      <c r="B12" s="11">
        <v>6</v>
      </c>
      <c r="C12" s="31"/>
      <c r="D12" s="35"/>
      <c r="E12" s="16"/>
      <c r="G12" s="30">
        <v>6</v>
      </c>
      <c r="H12" s="34"/>
      <c r="I12" s="48"/>
      <c r="J12" s="47"/>
      <c r="K12" s="21" t="s">
        <v>187</v>
      </c>
    </row>
    <row r="13" spans="2:11">
      <c r="B13" s="11">
        <v>7</v>
      </c>
      <c r="C13" s="31"/>
      <c r="D13" s="35"/>
      <c r="E13" s="16"/>
      <c r="G13" s="30">
        <v>7</v>
      </c>
      <c r="H13" s="34"/>
      <c r="I13" s="48"/>
      <c r="J13" s="47"/>
      <c r="K13" s="22" t="s">
        <v>188</v>
      </c>
    </row>
    <row r="14" spans="2:10">
      <c r="B14" s="11">
        <v>8</v>
      </c>
      <c r="C14" s="31"/>
      <c r="D14" s="35"/>
      <c r="E14" s="16"/>
      <c r="G14" s="30">
        <v>8</v>
      </c>
      <c r="H14" s="34"/>
      <c r="I14" s="48"/>
      <c r="J14" s="47"/>
    </row>
    <row r="15" spans="2:11">
      <c r="B15" s="11">
        <v>9</v>
      </c>
      <c r="C15" s="31"/>
      <c r="D15" s="35"/>
      <c r="E15" s="16"/>
      <c r="G15" s="30">
        <v>9</v>
      </c>
      <c r="H15" s="34"/>
      <c r="I15" s="48"/>
      <c r="J15" s="47"/>
      <c r="K15" s="21" t="s">
        <v>189</v>
      </c>
    </row>
    <row r="16" spans="2:11">
      <c r="B16" s="11">
        <v>10</v>
      </c>
      <c r="C16" s="31"/>
      <c r="D16" s="35"/>
      <c r="E16" s="16"/>
      <c r="G16" s="30">
        <v>10</v>
      </c>
      <c r="H16" s="34"/>
      <c r="I16" s="48"/>
      <c r="J16" s="47"/>
      <c r="K16" s="23" t="s">
        <v>190</v>
      </c>
    </row>
    <row r="17" spans="2:11">
      <c r="B17" s="11">
        <v>11</v>
      </c>
      <c r="C17" s="31"/>
      <c r="D17" s="35"/>
      <c r="E17" s="16"/>
      <c r="G17" s="30">
        <v>11</v>
      </c>
      <c r="H17" s="34"/>
      <c r="I17" s="48"/>
      <c r="J17" s="47"/>
      <c r="K17" s="23" t="s">
        <v>191</v>
      </c>
    </row>
    <row r="18" spans="2:10">
      <c r="B18" s="11">
        <v>12</v>
      </c>
      <c r="C18" s="31"/>
      <c r="D18" s="35"/>
      <c r="E18" s="16"/>
      <c r="G18" s="30">
        <v>12</v>
      </c>
      <c r="H18" s="34"/>
      <c r="I18" s="48"/>
      <c r="J18" s="47"/>
    </row>
    <row r="19" spans="2:11">
      <c r="B19" s="11">
        <v>13</v>
      </c>
      <c r="C19" s="31"/>
      <c r="D19" s="35"/>
      <c r="E19" s="16"/>
      <c r="G19" s="30">
        <v>13</v>
      </c>
      <c r="H19" s="34"/>
      <c r="I19" s="48"/>
      <c r="J19" s="47"/>
      <c r="K19" s="50" t="s">
        <v>192</v>
      </c>
    </row>
    <row r="20" spans="2:11">
      <c r="B20" s="11">
        <v>14</v>
      </c>
      <c r="C20" s="31"/>
      <c r="D20" s="35"/>
      <c r="E20" s="16"/>
      <c r="G20" s="30">
        <v>14</v>
      </c>
      <c r="H20" s="34"/>
      <c r="I20" s="48"/>
      <c r="J20" s="47"/>
      <c r="K20" s="50" t="s">
        <v>192</v>
      </c>
    </row>
    <row r="21" spans="2:11">
      <c r="B21" s="11">
        <v>15</v>
      </c>
      <c r="C21" s="31"/>
      <c r="D21" s="35"/>
      <c r="E21" s="16"/>
      <c r="G21" s="30">
        <v>15</v>
      </c>
      <c r="H21" s="34"/>
      <c r="I21" s="48"/>
      <c r="J21" s="47"/>
      <c r="K21" s="50" t="s">
        <v>192</v>
      </c>
    </row>
    <row r="22" spans="2:11">
      <c r="B22" s="11">
        <v>16</v>
      </c>
      <c r="C22" s="31"/>
      <c r="D22" s="35"/>
      <c r="E22" s="16"/>
      <c r="G22" s="30">
        <v>16</v>
      </c>
      <c r="H22" s="34"/>
      <c r="I22" s="48"/>
      <c r="J22" s="47"/>
      <c r="K22" s="50" t="s">
        <v>192</v>
      </c>
    </row>
    <row r="23" spans="2:11">
      <c r="B23" s="11">
        <v>17</v>
      </c>
      <c r="C23" s="31"/>
      <c r="D23" s="35"/>
      <c r="E23" s="16"/>
      <c r="G23" s="30">
        <v>17</v>
      </c>
      <c r="H23" s="34"/>
      <c r="I23" s="48"/>
      <c r="J23" s="47"/>
      <c r="K23" s="50" t="s">
        <v>192</v>
      </c>
    </row>
    <row r="24" spans="2:11">
      <c r="B24" s="11">
        <v>18</v>
      </c>
      <c r="C24" s="31"/>
      <c r="D24" s="35"/>
      <c r="E24" s="16"/>
      <c r="G24" s="30">
        <v>18</v>
      </c>
      <c r="H24" s="34"/>
      <c r="I24" s="48"/>
      <c r="J24" s="47"/>
      <c r="K24" s="50" t="s">
        <v>192</v>
      </c>
    </row>
    <row r="25" spans="2:11">
      <c r="B25" s="11">
        <v>19</v>
      </c>
      <c r="C25" s="31"/>
      <c r="D25" s="35"/>
      <c r="E25" s="16"/>
      <c r="G25" s="30">
        <v>19</v>
      </c>
      <c r="H25" s="34"/>
      <c r="I25" s="48"/>
      <c r="J25" s="47"/>
      <c r="K25" s="50" t="s">
        <v>192</v>
      </c>
    </row>
    <row r="26" spans="2:11">
      <c r="B26" s="11">
        <v>20</v>
      </c>
      <c r="C26" s="31"/>
      <c r="D26" s="35"/>
      <c r="E26" s="16"/>
      <c r="G26" s="30">
        <v>20</v>
      </c>
      <c r="H26" s="34"/>
      <c r="I26" s="48"/>
      <c r="J26" s="47"/>
      <c r="K26" s="50" t="s">
        <v>192</v>
      </c>
    </row>
    <row r="27" spans="2:11">
      <c r="B27" s="11">
        <v>21</v>
      </c>
      <c r="C27" s="31"/>
      <c r="D27" s="35"/>
      <c r="E27" s="16"/>
      <c r="G27" s="30">
        <v>21</v>
      </c>
      <c r="H27" s="34"/>
      <c r="I27" s="48"/>
      <c r="J27" s="47"/>
      <c r="K27" s="50" t="s">
        <v>192</v>
      </c>
    </row>
    <row r="28" customHeight="1" spans="2:11">
      <c r="B28" s="11">
        <v>22</v>
      </c>
      <c r="C28" s="31"/>
      <c r="D28" s="35"/>
      <c r="E28" s="16"/>
      <c r="G28" s="30">
        <v>22</v>
      </c>
      <c r="H28" s="34"/>
      <c r="I28" s="48"/>
      <c r="J28" s="47"/>
      <c r="K28" s="50" t="s">
        <v>192</v>
      </c>
    </row>
    <row r="29" customHeight="1" spans="2:11">
      <c r="B29" s="11">
        <v>23</v>
      </c>
      <c r="C29" s="31"/>
      <c r="D29" s="35"/>
      <c r="E29" s="16"/>
      <c r="G29" s="30">
        <v>23</v>
      </c>
      <c r="H29" s="34"/>
      <c r="I29" s="48"/>
      <c r="J29" s="47"/>
      <c r="K29" s="50" t="s">
        <v>192</v>
      </c>
    </row>
    <row r="30" customHeight="1" spans="2:11">
      <c r="B30" s="11">
        <v>24</v>
      </c>
      <c r="C30" s="31"/>
      <c r="D30" s="35"/>
      <c r="E30" s="16"/>
      <c r="G30" s="30">
        <v>24</v>
      </c>
      <c r="H30" s="34"/>
      <c r="I30" s="48"/>
      <c r="J30" s="47"/>
      <c r="K30" s="50" t="s">
        <v>192</v>
      </c>
    </row>
    <row r="31" spans="2:11">
      <c r="B31" s="11">
        <v>25</v>
      </c>
      <c r="C31" s="31"/>
      <c r="D31" s="35"/>
      <c r="E31" s="16"/>
      <c r="G31" s="30">
        <v>25</v>
      </c>
      <c r="H31" s="34"/>
      <c r="I31" s="48"/>
      <c r="J31" s="47"/>
      <c r="K31" s="50" t="s">
        <v>192</v>
      </c>
    </row>
    <row r="32" spans="2:11">
      <c r="B32" s="11">
        <v>26</v>
      </c>
      <c r="C32" s="31"/>
      <c r="D32" s="35"/>
      <c r="E32" s="16"/>
      <c r="G32" s="30">
        <v>26</v>
      </c>
      <c r="H32" s="34"/>
      <c r="I32" s="48"/>
      <c r="J32" s="47"/>
      <c r="K32" s="50" t="s">
        <v>192</v>
      </c>
    </row>
    <row r="33" spans="2:11">
      <c r="B33" s="11">
        <v>27</v>
      </c>
      <c r="C33" s="31"/>
      <c r="D33" s="35"/>
      <c r="E33" s="16"/>
      <c r="G33" s="30">
        <v>27</v>
      </c>
      <c r="H33" s="34"/>
      <c r="I33" s="48"/>
      <c r="J33" s="47"/>
      <c r="K33" s="50" t="s">
        <v>192</v>
      </c>
    </row>
    <row r="34" spans="2:11">
      <c r="B34" s="11">
        <v>28</v>
      </c>
      <c r="C34" s="31"/>
      <c r="D34" s="35"/>
      <c r="E34" s="16"/>
      <c r="G34" s="30">
        <v>28</v>
      </c>
      <c r="H34" s="34"/>
      <c r="I34" s="48"/>
      <c r="J34" s="47"/>
      <c r="K34" s="50" t="s">
        <v>192</v>
      </c>
    </row>
    <row r="35" spans="2:11">
      <c r="B35" s="11">
        <v>29</v>
      </c>
      <c r="C35" s="31"/>
      <c r="D35" s="35"/>
      <c r="E35" s="16"/>
      <c r="G35" s="30">
        <v>29</v>
      </c>
      <c r="H35" s="34"/>
      <c r="I35" s="48"/>
      <c r="J35" s="47"/>
      <c r="K35" s="50" t="s">
        <v>192</v>
      </c>
    </row>
    <row r="36" spans="2:11">
      <c r="B36" s="11">
        <v>30</v>
      </c>
      <c r="C36" s="31"/>
      <c r="D36" s="35"/>
      <c r="E36" s="16"/>
      <c r="G36" s="30">
        <v>30</v>
      </c>
      <c r="H36" s="34"/>
      <c r="I36" s="48"/>
      <c r="J36" s="47"/>
      <c r="K36" s="50" t="s">
        <v>192</v>
      </c>
    </row>
    <row r="37" spans="2:11">
      <c r="B37" s="11">
        <v>31</v>
      </c>
      <c r="C37" s="31"/>
      <c r="D37" s="35"/>
      <c r="E37" s="16"/>
      <c r="G37" s="30">
        <v>31</v>
      </c>
      <c r="H37" s="34"/>
      <c r="I37" s="48"/>
      <c r="J37" s="47"/>
      <c r="K37" s="50" t="s">
        <v>192</v>
      </c>
    </row>
    <row r="38" spans="2:11">
      <c r="B38" s="11">
        <v>32</v>
      </c>
      <c r="C38" s="31"/>
      <c r="D38" s="35"/>
      <c r="E38" s="16"/>
      <c r="G38" s="30">
        <v>32</v>
      </c>
      <c r="H38" s="34"/>
      <c r="I38" s="48"/>
      <c r="J38" s="47"/>
      <c r="K38" s="50" t="s">
        <v>192</v>
      </c>
    </row>
    <row r="39" spans="2:11">
      <c r="B39" s="11">
        <v>33</v>
      </c>
      <c r="C39" s="31"/>
      <c r="D39" s="35"/>
      <c r="E39" s="16"/>
      <c r="G39" s="30">
        <v>33</v>
      </c>
      <c r="H39" s="34"/>
      <c r="I39" s="48"/>
      <c r="J39" s="47"/>
      <c r="K39" s="50" t="s">
        <v>192</v>
      </c>
    </row>
    <row r="40" spans="2:11">
      <c r="B40" s="11">
        <v>34</v>
      </c>
      <c r="C40" s="31"/>
      <c r="D40" s="35"/>
      <c r="E40" s="16"/>
      <c r="G40" s="30">
        <v>34</v>
      </c>
      <c r="H40" s="34"/>
      <c r="I40" s="48"/>
      <c r="J40" s="47"/>
      <c r="K40" s="50" t="s">
        <v>192</v>
      </c>
    </row>
    <row r="41" spans="2:11">
      <c r="B41" s="11">
        <v>35</v>
      </c>
      <c r="C41" s="31"/>
      <c r="D41" s="35"/>
      <c r="E41" s="16"/>
      <c r="G41" s="30">
        <v>35</v>
      </c>
      <c r="H41" s="34"/>
      <c r="I41" s="48"/>
      <c r="J41" s="47"/>
      <c r="K41" s="50" t="s">
        <v>192</v>
      </c>
    </row>
    <row r="42" spans="2:11">
      <c r="B42" s="11">
        <v>36</v>
      </c>
      <c r="C42" s="31"/>
      <c r="D42" s="35"/>
      <c r="E42" s="16"/>
      <c r="G42" s="30">
        <v>36</v>
      </c>
      <c r="H42" s="34"/>
      <c r="I42" s="48"/>
      <c r="J42" s="47"/>
      <c r="K42" s="50" t="s">
        <v>192</v>
      </c>
    </row>
    <row r="43" spans="2:11">
      <c r="B43" s="11">
        <v>37</v>
      </c>
      <c r="C43" s="31"/>
      <c r="D43" s="35"/>
      <c r="E43" s="16"/>
      <c r="G43" s="30">
        <v>37</v>
      </c>
      <c r="H43" s="34"/>
      <c r="I43" s="48"/>
      <c r="J43" s="47"/>
      <c r="K43" s="50" t="s">
        <v>192</v>
      </c>
    </row>
    <row r="44" spans="2:11">
      <c r="B44" s="11">
        <v>38</v>
      </c>
      <c r="C44" s="31"/>
      <c r="D44" s="35"/>
      <c r="E44" s="16"/>
      <c r="G44" s="30">
        <v>38</v>
      </c>
      <c r="H44" s="34"/>
      <c r="I44" s="48"/>
      <c r="J44" s="47"/>
      <c r="K44" s="50" t="s">
        <v>192</v>
      </c>
    </row>
    <row r="45" spans="2:11">
      <c r="B45" s="11">
        <v>39</v>
      </c>
      <c r="C45" s="31"/>
      <c r="D45" s="35"/>
      <c r="E45" s="16"/>
      <c r="G45" s="30">
        <v>39</v>
      </c>
      <c r="H45" s="34"/>
      <c r="I45" s="48"/>
      <c r="J45" s="47"/>
      <c r="K45" s="50" t="s">
        <v>192</v>
      </c>
    </row>
    <row r="46" spans="2:11">
      <c r="B46" s="11">
        <v>40</v>
      </c>
      <c r="C46" s="31"/>
      <c r="D46" s="35"/>
      <c r="E46" s="16"/>
      <c r="G46" s="30">
        <v>40</v>
      </c>
      <c r="H46" s="34"/>
      <c r="I46" s="48"/>
      <c r="J46" s="47"/>
      <c r="K46" s="50" t="s">
        <v>192</v>
      </c>
    </row>
    <row r="47" spans="2:11">
      <c r="B47" s="17"/>
      <c r="C47" s="17"/>
      <c r="D47" s="19"/>
      <c r="G47" s="36"/>
      <c r="H47" s="36"/>
      <c r="I47" s="51"/>
      <c r="J47" s="52"/>
      <c r="K47" s="50" t="s">
        <v>192</v>
      </c>
    </row>
    <row r="48" spans="4:11">
      <c r="D48" s="37" t="s">
        <v>193</v>
      </c>
      <c r="K48" s="53" t="s">
        <v>194</v>
      </c>
    </row>
    <row r="49" spans="3:11">
      <c r="C49" s="11" t="s">
        <v>178</v>
      </c>
      <c r="D49" s="38" t="s">
        <v>195</v>
      </c>
      <c r="E49" s="28" t="s">
        <v>175</v>
      </c>
      <c r="K49" s="53" t="s">
        <v>196</v>
      </c>
    </row>
    <row r="50" spans="2:5">
      <c r="B50" s="11">
        <v>1</v>
      </c>
      <c r="C50" s="31"/>
      <c r="D50" s="39"/>
      <c r="E50" s="29">
        <f>COUNTA(D50:D69)</f>
        <v>0</v>
      </c>
    </row>
    <row r="51" spans="2:4">
      <c r="B51" s="11">
        <v>2</v>
      </c>
      <c r="C51" s="31"/>
      <c r="D51" s="39"/>
    </row>
    <row r="52" spans="2:4">
      <c r="B52" s="11">
        <v>3</v>
      </c>
      <c r="C52" s="31"/>
      <c r="D52" s="39"/>
    </row>
    <row r="53" spans="2:4">
      <c r="B53" s="11">
        <v>4</v>
      </c>
      <c r="C53" s="31"/>
      <c r="D53" s="39"/>
    </row>
    <row r="54" spans="2:4">
      <c r="B54" s="11">
        <v>5</v>
      </c>
      <c r="C54" s="31"/>
      <c r="D54" s="39"/>
    </row>
    <row r="55" spans="2:4">
      <c r="B55" s="11">
        <v>6</v>
      </c>
      <c r="C55" s="31"/>
      <c r="D55" s="39"/>
    </row>
    <row r="56" spans="2:4">
      <c r="B56" s="11">
        <v>7</v>
      </c>
      <c r="C56" s="31"/>
      <c r="D56" s="39"/>
    </row>
    <row r="57" spans="2:4">
      <c r="B57" s="11">
        <v>8</v>
      </c>
      <c r="C57" s="31"/>
      <c r="D57" s="39"/>
    </row>
    <row r="58" spans="2:4">
      <c r="B58" s="11">
        <v>9</v>
      </c>
      <c r="C58" s="31"/>
      <c r="D58" s="39"/>
    </row>
    <row r="59" spans="2:4">
      <c r="B59" s="11">
        <v>10</v>
      </c>
      <c r="C59" s="31"/>
      <c r="D59" s="39"/>
    </row>
    <row r="60" spans="2:4">
      <c r="B60" s="11">
        <v>11</v>
      </c>
      <c r="C60" s="31"/>
      <c r="D60" s="39"/>
    </row>
    <row r="61" spans="2:4">
      <c r="B61" s="11">
        <v>12</v>
      </c>
      <c r="C61" s="31"/>
      <c r="D61" s="39"/>
    </row>
    <row r="62" spans="2:4">
      <c r="B62" s="11">
        <v>13</v>
      </c>
      <c r="C62" s="31"/>
      <c r="D62" s="39"/>
    </row>
    <row r="63" spans="2:4">
      <c r="B63" s="11">
        <v>14</v>
      </c>
      <c r="C63" s="31"/>
      <c r="D63" s="39"/>
    </row>
    <row r="64" spans="2:4">
      <c r="B64" s="11">
        <v>15</v>
      </c>
      <c r="C64" s="31"/>
      <c r="D64" s="39"/>
    </row>
    <row r="65" spans="2:4">
      <c r="B65" s="11">
        <v>16</v>
      </c>
      <c r="C65" s="31"/>
      <c r="D65" s="39"/>
    </row>
    <row r="66" spans="2:4">
      <c r="B66" s="11">
        <v>17</v>
      </c>
      <c r="C66" s="31"/>
      <c r="D66" s="39"/>
    </row>
    <row r="67" spans="2:4">
      <c r="B67" s="11">
        <v>18</v>
      </c>
      <c r="C67" s="31"/>
      <c r="D67" s="39"/>
    </row>
    <row r="68" spans="2:4">
      <c r="B68" s="11">
        <v>19</v>
      </c>
      <c r="C68" s="31"/>
      <c r="D68" s="39"/>
    </row>
    <row r="69" spans="2:4">
      <c r="B69" s="11">
        <v>20</v>
      </c>
      <c r="C69" s="31"/>
      <c r="D69" s="39"/>
    </row>
  </sheetData>
  <dataValidations count="1">
    <dataValidation type="list" allowBlank="1" showInputMessage="1" showErrorMessage="1" sqref="G2:H3">
      <formula1>Cookies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47"/>
  <sheetViews>
    <sheetView workbookViewId="0">
      <selection activeCell="I12" sqref="I12"/>
    </sheetView>
  </sheetViews>
  <sheetFormatPr defaultColWidth="9.14285714285714" defaultRowHeight="15"/>
  <cols>
    <col min="1" max="1" width="2.71428571428571" customWidth="1"/>
    <col min="2" max="2" width="5.71428571428571" customWidth="1"/>
    <col min="3" max="3" width="10.7142857142857" style="1" customWidth="1"/>
    <col min="4" max="4" width="75.7142857142857" customWidth="1"/>
    <col min="5" max="7" width="5.71428571428571" customWidth="1"/>
    <col min="8" max="8" width="10.7142857142857" style="1" customWidth="1"/>
    <col min="9" max="9" width="75.7142857142857" customWidth="1"/>
    <col min="10" max="10" width="5.71428571428571" customWidth="1"/>
    <col min="11" max="11" width="57" customWidth="1"/>
  </cols>
  <sheetData>
    <row r="2" spans="4:5">
      <c r="D2" s="2" t="s">
        <v>131</v>
      </c>
      <c r="E2" s="3">
        <f>'Main Pages'!E9</f>
        <v>2024</v>
      </c>
    </row>
    <row r="4" customHeight="1" spans="4:10">
      <c r="D4" s="4" t="s">
        <v>197</v>
      </c>
      <c r="E4" s="5"/>
      <c r="I4" s="4" t="s">
        <v>198</v>
      </c>
      <c r="J4" s="5"/>
    </row>
    <row r="5" customHeight="1" spans="4:10">
      <c r="D5" s="6"/>
      <c r="E5" s="7" t="s">
        <v>175</v>
      </c>
      <c r="I5" s="6"/>
      <c r="J5" s="20" t="s">
        <v>175</v>
      </c>
    </row>
    <row r="6" customHeight="1" spans="3:10">
      <c r="C6" s="8" t="s">
        <v>178</v>
      </c>
      <c r="D6" s="9" t="s">
        <v>179</v>
      </c>
      <c r="E6" s="10">
        <f>COUNTA(D7:D46)</f>
        <v>0</v>
      </c>
      <c r="H6" s="8" t="s">
        <v>178</v>
      </c>
      <c r="I6" s="9" t="s">
        <v>179</v>
      </c>
      <c r="J6" s="10">
        <f>COUNTA(I7:I46)</f>
        <v>0</v>
      </c>
    </row>
    <row r="7" spans="2:10">
      <c r="B7" s="11">
        <v>1</v>
      </c>
      <c r="C7" s="12"/>
      <c r="D7" s="13"/>
      <c r="E7" s="14"/>
      <c r="G7" s="11">
        <v>1</v>
      </c>
      <c r="H7" s="12"/>
      <c r="I7" s="13"/>
      <c r="J7" s="14"/>
    </row>
    <row r="8" spans="2:11">
      <c r="B8" s="11">
        <v>2</v>
      </c>
      <c r="C8" s="12"/>
      <c r="D8" s="15"/>
      <c r="E8" s="16"/>
      <c r="G8" s="11">
        <v>2</v>
      </c>
      <c r="H8" s="12"/>
      <c r="I8" s="15"/>
      <c r="J8" s="16"/>
      <c r="K8" s="21" t="s">
        <v>138</v>
      </c>
    </row>
    <row r="9" spans="2:11">
      <c r="B9" s="11">
        <v>3</v>
      </c>
      <c r="C9" s="12"/>
      <c r="D9" s="15"/>
      <c r="E9" s="16"/>
      <c r="G9" s="11">
        <v>3</v>
      </c>
      <c r="H9" s="12"/>
      <c r="I9" s="15"/>
      <c r="J9" s="16"/>
      <c r="K9" s="21" t="s">
        <v>180</v>
      </c>
    </row>
    <row r="10" spans="2:11">
      <c r="B10" s="11">
        <v>4</v>
      </c>
      <c r="C10" s="12"/>
      <c r="D10" s="15"/>
      <c r="E10" s="16"/>
      <c r="G10" s="11">
        <v>4</v>
      </c>
      <c r="H10" s="12"/>
      <c r="I10" s="15"/>
      <c r="J10" s="16"/>
      <c r="K10" s="21" t="s">
        <v>181</v>
      </c>
    </row>
    <row r="11" spans="2:10">
      <c r="B11" s="11">
        <v>5</v>
      </c>
      <c r="C11" s="12"/>
      <c r="D11" s="15"/>
      <c r="E11" s="16"/>
      <c r="G11" s="11">
        <v>5</v>
      </c>
      <c r="H11" s="12"/>
      <c r="I11" s="15"/>
      <c r="J11" s="16"/>
    </row>
    <row r="12" spans="2:11">
      <c r="B12" s="11">
        <v>6</v>
      </c>
      <c r="C12" s="12"/>
      <c r="D12" s="15"/>
      <c r="E12" s="16"/>
      <c r="G12" s="11">
        <v>6</v>
      </c>
      <c r="H12" s="12"/>
      <c r="I12" s="15"/>
      <c r="J12" s="16"/>
      <c r="K12" s="21" t="s">
        <v>199</v>
      </c>
    </row>
    <row r="13" spans="2:11">
      <c r="B13" s="11">
        <v>7</v>
      </c>
      <c r="C13" s="12"/>
      <c r="D13" s="15"/>
      <c r="E13" s="16"/>
      <c r="G13" s="11">
        <v>7</v>
      </c>
      <c r="H13" s="12"/>
      <c r="I13" s="15"/>
      <c r="J13" s="16"/>
      <c r="K13" s="22" t="s">
        <v>200</v>
      </c>
    </row>
    <row r="14" spans="2:10">
      <c r="B14" s="11">
        <v>8</v>
      </c>
      <c r="C14" s="12"/>
      <c r="D14" s="15"/>
      <c r="E14" s="16"/>
      <c r="G14" s="11">
        <v>8</v>
      </c>
      <c r="H14" s="12"/>
      <c r="I14" s="15"/>
      <c r="J14" s="16"/>
    </row>
    <row r="15" spans="2:11">
      <c r="B15" s="11">
        <v>9</v>
      </c>
      <c r="C15" s="12"/>
      <c r="D15" s="15"/>
      <c r="E15" s="16"/>
      <c r="G15" s="11">
        <v>9</v>
      </c>
      <c r="H15" s="12"/>
      <c r="I15" s="15"/>
      <c r="J15" s="16"/>
      <c r="K15" s="21" t="s">
        <v>201</v>
      </c>
    </row>
    <row r="16" spans="2:11">
      <c r="B16" s="11">
        <v>10</v>
      </c>
      <c r="C16" s="12"/>
      <c r="D16" s="15"/>
      <c r="E16" s="16"/>
      <c r="G16" s="11">
        <v>10</v>
      </c>
      <c r="H16" s="12"/>
      <c r="I16" s="15"/>
      <c r="J16" s="16"/>
      <c r="K16" s="22" t="s">
        <v>200</v>
      </c>
    </row>
    <row r="17" spans="2:11">
      <c r="B17" s="11">
        <v>11</v>
      </c>
      <c r="C17" s="12"/>
      <c r="D17" s="15"/>
      <c r="E17" s="16"/>
      <c r="G17" s="11">
        <v>11</v>
      </c>
      <c r="H17" s="12"/>
      <c r="I17" s="15"/>
      <c r="J17" s="16"/>
      <c r="K17" s="23"/>
    </row>
    <row r="18" spans="2:10">
      <c r="B18" s="11">
        <v>12</v>
      </c>
      <c r="C18" s="12"/>
      <c r="D18" s="15"/>
      <c r="E18" s="16"/>
      <c r="G18" s="11">
        <v>12</v>
      </c>
      <c r="H18" s="12"/>
      <c r="I18" s="15"/>
      <c r="J18" s="16"/>
    </row>
    <row r="19" spans="2:10">
      <c r="B19" s="11">
        <v>13</v>
      </c>
      <c r="C19" s="12"/>
      <c r="D19" s="15"/>
      <c r="E19" s="16"/>
      <c r="G19" s="11">
        <v>13</v>
      </c>
      <c r="H19" s="12"/>
      <c r="I19" s="15"/>
      <c r="J19" s="16"/>
    </row>
    <row r="20" spans="2:10">
      <c r="B20" s="11">
        <v>14</v>
      </c>
      <c r="C20" s="12"/>
      <c r="D20" s="15"/>
      <c r="E20" s="16"/>
      <c r="G20" s="11">
        <v>14</v>
      </c>
      <c r="H20" s="12"/>
      <c r="I20" s="15"/>
      <c r="J20" s="16"/>
    </row>
    <row r="21" spans="2:10">
      <c r="B21" s="11">
        <v>15</v>
      </c>
      <c r="C21" s="12"/>
      <c r="D21" s="15"/>
      <c r="E21" s="16"/>
      <c r="G21" s="11">
        <v>15</v>
      </c>
      <c r="H21" s="12"/>
      <c r="I21" s="15"/>
      <c r="J21" s="16"/>
    </row>
    <row r="22" spans="2:10">
      <c r="B22" s="11">
        <v>16</v>
      </c>
      <c r="C22" s="12"/>
      <c r="D22" s="15"/>
      <c r="E22" s="16"/>
      <c r="G22" s="11">
        <v>16</v>
      </c>
      <c r="H22" s="12"/>
      <c r="I22" s="15"/>
      <c r="J22" s="16"/>
    </row>
    <row r="23" spans="2:10">
      <c r="B23" s="11">
        <v>17</v>
      </c>
      <c r="C23" s="12"/>
      <c r="D23" s="15"/>
      <c r="E23" s="16"/>
      <c r="G23" s="11">
        <v>17</v>
      </c>
      <c r="H23" s="12"/>
      <c r="I23" s="15"/>
      <c r="J23" s="16"/>
    </row>
    <row r="24" spans="2:10">
      <c r="B24" s="11">
        <v>18</v>
      </c>
      <c r="C24" s="12"/>
      <c r="D24" s="15"/>
      <c r="E24" s="16"/>
      <c r="G24" s="11">
        <v>18</v>
      </c>
      <c r="H24" s="12"/>
      <c r="I24" s="15"/>
      <c r="J24" s="16"/>
    </row>
    <row r="25" spans="2:10">
      <c r="B25" s="11">
        <v>19</v>
      </c>
      <c r="C25" s="12"/>
      <c r="D25" s="15"/>
      <c r="E25" s="16"/>
      <c r="G25" s="11">
        <v>19</v>
      </c>
      <c r="H25" s="12"/>
      <c r="I25" s="15"/>
      <c r="J25" s="16"/>
    </row>
    <row r="26" spans="2:10">
      <c r="B26" s="11">
        <v>20</v>
      </c>
      <c r="C26" s="12"/>
      <c r="D26" s="15"/>
      <c r="E26" s="16"/>
      <c r="G26" s="11">
        <v>20</v>
      </c>
      <c r="H26" s="12"/>
      <c r="I26" s="15"/>
      <c r="J26" s="16"/>
    </row>
    <row r="27" spans="2:10">
      <c r="B27" s="11">
        <v>21</v>
      </c>
      <c r="C27" s="12"/>
      <c r="D27" s="15"/>
      <c r="E27" s="16"/>
      <c r="G27" s="11">
        <v>21</v>
      </c>
      <c r="H27" s="12"/>
      <c r="I27" s="15"/>
      <c r="J27" s="16"/>
    </row>
    <row r="28" spans="2:10">
      <c r="B28" s="11">
        <v>22</v>
      </c>
      <c r="C28" s="12"/>
      <c r="D28" s="15"/>
      <c r="E28" s="16"/>
      <c r="G28" s="11">
        <v>22</v>
      </c>
      <c r="H28" s="12"/>
      <c r="I28" s="15"/>
      <c r="J28" s="16"/>
    </row>
    <row r="29" spans="2:10">
      <c r="B29" s="11">
        <v>23</v>
      </c>
      <c r="C29" s="12"/>
      <c r="D29" s="15"/>
      <c r="E29" s="16"/>
      <c r="G29" s="11">
        <v>23</v>
      </c>
      <c r="H29" s="12"/>
      <c r="I29" s="15"/>
      <c r="J29" s="16"/>
    </row>
    <row r="30" spans="2:10">
      <c r="B30" s="11">
        <v>24</v>
      </c>
      <c r="C30" s="12"/>
      <c r="D30" s="15"/>
      <c r="E30" s="16"/>
      <c r="G30" s="11">
        <v>24</v>
      </c>
      <c r="H30" s="12"/>
      <c r="I30" s="15"/>
      <c r="J30" s="16"/>
    </row>
    <row r="31" spans="2:10">
      <c r="B31" s="11">
        <v>25</v>
      </c>
      <c r="C31" s="12"/>
      <c r="D31" s="15"/>
      <c r="E31" s="16"/>
      <c r="G31" s="11">
        <v>25</v>
      </c>
      <c r="H31" s="12"/>
      <c r="I31" s="15"/>
      <c r="J31" s="16"/>
    </row>
    <row r="32" spans="2:10">
      <c r="B32" s="11">
        <v>26</v>
      </c>
      <c r="C32" s="12"/>
      <c r="D32" s="15"/>
      <c r="E32" s="16"/>
      <c r="G32" s="11">
        <v>26</v>
      </c>
      <c r="H32" s="12"/>
      <c r="I32" s="15"/>
      <c r="J32" s="16"/>
    </row>
    <row r="33" spans="2:10">
      <c r="B33" s="11">
        <v>27</v>
      </c>
      <c r="C33" s="12"/>
      <c r="D33" s="15"/>
      <c r="E33" s="16"/>
      <c r="G33" s="11">
        <v>27</v>
      </c>
      <c r="H33" s="12"/>
      <c r="I33" s="15"/>
      <c r="J33" s="16"/>
    </row>
    <row r="34" spans="2:10">
      <c r="B34" s="11">
        <v>28</v>
      </c>
      <c r="C34" s="12"/>
      <c r="D34" s="15"/>
      <c r="E34" s="16"/>
      <c r="G34" s="11">
        <v>28</v>
      </c>
      <c r="H34" s="12"/>
      <c r="I34" s="15"/>
      <c r="J34" s="16"/>
    </row>
    <row r="35" spans="2:10">
      <c r="B35" s="11">
        <v>29</v>
      </c>
      <c r="C35" s="12"/>
      <c r="D35" s="15"/>
      <c r="E35" s="16"/>
      <c r="G35" s="11">
        <v>29</v>
      </c>
      <c r="H35" s="12"/>
      <c r="I35" s="15"/>
      <c r="J35" s="16"/>
    </row>
    <row r="36" spans="2:10">
      <c r="B36" s="11">
        <v>30</v>
      </c>
      <c r="C36" s="12"/>
      <c r="D36" s="15"/>
      <c r="E36" s="16"/>
      <c r="G36" s="11">
        <v>30</v>
      </c>
      <c r="H36" s="12"/>
      <c r="I36" s="15"/>
      <c r="J36" s="16"/>
    </row>
    <row r="37" spans="2:10">
      <c r="B37" s="11">
        <v>31</v>
      </c>
      <c r="C37" s="12"/>
      <c r="D37" s="15"/>
      <c r="E37" s="16"/>
      <c r="G37" s="11">
        <v>31</v>
      </c>
      <c r="H37" s="12"/>
      <c r="I37" s="15"/>
      <c r="J37" s="16"/>
    </row>
    <row r="38" spans="2:10">
      <c r="B38" s="11">
        <v>32</v>
      </c>
      <c r="C38" s="12"/>
      <c r="D38" s="15"/>
      <c r="E38" s="16"/>
      <c r="G38" s="11">
        <v>32</v>
      </c>
      <c r="H38" s="12"/>
      <c r="I38" s="15"/>
      <c r="J38" s="16"/>
    </row>
    <row r="39" spans="2:10">
      <c r="B39" s="11">
        <v>33</v>
      </c>
      <c r="C39" s="12"/>
      <c r="D39" s="15"/>
      <c r="E39" s="16"/>
      <c r="G39" s="11">
        <v>33</v>
      </c>
      <c r="H39" s="12"/>
      <c r="I39" s="15"/>
      <c r="J39" s="16"/>
    </row>
    <row r="40" spans="2:10">
      <c r="B40" s="11">
        <v>34</v>
      </c>
      <c r="C40" s="12"/>
      <c r="D40" s="15"/>
      <c r="E40" s="16"/>
      <c r="G40" s="11">
        <v>34</v>
      </c>
      <c r="H40" s="12"/>
      <c r="I40" s="15"/>
      <c r="J40" s="16"/>
    </row>
    <row r="41" spans="2:10">
      <c r="B41" s="11">
        <v>35</v>
      </c>
      <c r="C41" s="12"/>
      <c r="D41" s="15"/>
      <c r="E41" s="16"/>
      <c r="G41" s="11">
        <v>35</v>
      </c>
      <c r="H41" s="12"/>
      <c r="I41" s="15"/>
      <c r="J41" s="16"/>
    </row>
    <row r="42" spans="2:10">
      <c r="B42" s="11">
        <v>36</v>
      </c>
      <c r="C42" s="12"/>
      <c r="D42" s="15"/>
      <c r="E42" s="16"/>
      <c r="G42" s="11">
        <v>36</v>
      </c>
      <c r="H42" s="12"/>
      <c r="I42" s="15"/>
      <c r="J42" s="16"/>
    </row>
    <row r="43" spans="2:10">
      <c r="B43" s="11">
        <v>37</v>
      </c>
      <c r="C43" s="12"/>
      <c r="D43" s="15"/>
      <c r="E43" s="16"/>
      <c r="G43" s="11">
        <v>37</v>
      </c>
      <c r="H43" s="12"/>
      <c r="I43" s="15"/>
      <c r="J43" s="16"/>
    </row>
    <row r="44" spans="2:10">
      <c r="B44" s="11">
        <v>38</v>
      </c>
      <c r="C44" s="12"/>
      <c r="D44" s="15"/>
      <c r="E44" s="16"/>
      <c r="G44" s="11">
        <v>38</v>
      </c>
      <c r="H44" s="12"/>
      <c r="I44" s="15"/>
      <c r="J44" s="16"/>
    </row>
    <row r="45" spans="2:10">
      <c r="B45" s="11">
        <v>39</v>
      </c>
      <c r="C45" s="12"/>
      <c r="D45" s="15"/>
      <c r="E45" s="16"/>
      <c r="G45" s="11">
        <v>39</v>
      </c>
      <c r="H45" s="12"/>
      <c r="I45" s="15"/>
      <c r="J45" s="16"/>
    </row>
    <row r="46" spans="2:10">
      <c r="B46" s="11">
        <v>40</v>
      </c>
      <c r="C46" s="12"/>
      <c r="D46" s="15"/>
      <c r="E46" s="16"/>
      <c r="G46" s="11">
        <v>40</v>
      </c>
      <c r="H46" s="12"/>
      <c r="I46" s="15"/>
      <c r="J46" s="16"/>
    </row>
    <row r="47" spans="2:10">
      <c r="B47" s="17"/>
      <c r="C47" s="18"/>
      <c r="D47" s="19"/>
      <c r="E47" s="17"/>
      <c r="G47" s="17"/>
      <c r="H47" s="18"/>
      <c r="I47" s="19"/>
      <c r="J47" s="1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Instructions</vt:lpstr>
      <vt:lpstr>Main Pages</vt:lpstr>
      <vt:lpstr>Category 1 Data</vt:lpstr>
      <vt:lpstr>Category 2a Data</vt:lpstr>
      <vt:lpstr>Category 2b Data</vt:lpstr>
      <vt:lpstr>Category 3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</dc:creator>
  <cp:lastModifiedBy>kd5ib</cp:lastModifiedBy>
  <dcterms:created xsi:type="dcterms:W3CDTF">2014-10-04T13:08:00Z</dcterms:created>
  <dcterms:modified xsi:type="dcterms:W3CDTF">2023-11-01T15:32:56Z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1033-12.2.0.13266</vt:lpwstr>
  </property>
  <property fmtid="{D5CDD505-2E9C-101B-9397-08002B2CF9AE}" pid="3" name="ICV">
    <vt:lpwstr>EA59BEA264B645A7B171726ECC27B063</vt:lpwstr>
  </property>
</Properties>
</file>